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ttd-fs2\pdpk$\Share\1.購買部共有\購買様式管理\05.作業受付\FY2023\017\"/>
    </mc:Choice>
  </mc:AlternateContent>
  <xr:revisionPtr revIDLastSave="0" documentId="13_ncr:1_{22BE7AAC-DDBF-48D9-BC60-C76EA760BC0F}" xr6:coauthVersionLast="47" xr6:coauthVersionMax="47" xr10:uidLastSave="{00000000-0000-0000-0000-000000000000}"/>
  <bookViews>
    <workbookView xWindow="-110" yWindow="-110" windowWidth="22780" windowHeight="14660" xr2:uid="{00000000-000D-0000-FFFF-FFFF00000000}"/>
  </bookViews>
  <sheets>
    <sheet name="就業記録表" sheetId="4" r:id="rId1"/>
    <sheet name="立替金管理簿" sheetId="6" r:id="rId2"/>
    <sheet name="就業記録表【記入例および運用方法】" sheetId="5" r:id="rId3"/>
    <sheet name="立替金管理簿 (記入例)" sheetId="7" r:id="rId4"/>
  </sheets>
  <definedNames>
    <definedName name="_xlnm.Print_Area" localSheetId="0">就業記録表!$A$1:$O$81</definedName>
    <definedName name="_xlnm.Print_Area" localSheetId="2">就業記録表【記入例および運用方法】!$A$1:$AA$82</definedName>
    <definedName name="_xlnm.Print_Area" localSheetId="1">立替金管理簿!$A$1:$F$43</definedName>
    <definedName name="_xlnm.Print_Area" localSheetId="3">'立替金管理簿 (記入例)'!$A$1:$N$49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9" i="4" l="1"/>
  <c r="K75" i="5"/>
  <c r="I74" i="4"/>
  <c r="A77" i="5"/>
  <c r="A1" i="7"/>
  <c r="A1" i="6"/>
  <c r="L27" i="5"/>
  <c r="L27" i="4"/>
  <c r="N63" i="5"/>
  <c r="N82" i="5"/>
  <c r="N77" i="5"/>
  <c r="N79" i="5" s="1"/>
  <c r="P43" i="4"/>
  <c r="B4" i="6"/>
  <c r="B4" i="7"/>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7" i="7"/>
  <c r="D43" i="6"/>
  <c r="A76" i="4" s="1"/>
  <c r="D42" i="6"/>
  <c r="D41" i="6"/>
  <c r="N42" i="4"/>
  <c r="N62" i="4" s="1"/>
  <c r="N76" i="4" l="1"/>
  <c r="N78" i="4" s="1"/>
  <c r="N81" i="4"/>
  <c r="D43" i="7"/>
  <c r="D42" i="7"/>
  <c r="D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43" i="5" l="1"/>
  <c r="G43" i="5" s="1"/>
  <c r="N42" i="5"/>
  <c r="A42" i="5"/>
  <c r="B42" i="5" s="1"/>
  <c r="A41" i="5"/>
  <c r="B41" i="5" s="1"/>
  <c r="A40" i="5"/>
  <c r="B40" i="5" s="1"/>
  <c r="A39" i="5"/>
  <c r="B39" i="5" s="1"/>
  <c r="A38" i="5"/>
  <c r="B38" i="5" s="1"/>
  <c r="A37" i="5"/>
  <c r="B37" i="5" s="1"/>
  <c r="A36" i="5"/>
  <c r="A35" i="5"/>
  <c r="B35" i="5" s="1"/>
  <c r="A34" i="5"/>
  <c r="A33" i="5"/>
  <c r="A32" i="5"/>
  <c r="B32" i="5" s="1"/>
  <c r="A31" i="5"/>
  <c r="B31" i="5" s="1"/>
  <c r="H31" i="5" s="1"/>
  <c r="A30" i="5"/>
  <c r="B30" i="5" s="1"/>
  <c r="A29" i="5"/>
  <c r="B29" i="5" s="1"/>
  <c r="A28" i="5"/>
  <c r="B28" i="5" s="1"/>
  <c r="G28" i="5" s="1"/>
  <c r="A27" i="5"/>
  <c r="G27" i="5" s="1"/>
  <c r="A26" i="5"/>
  <c r="G26" i="5" s="1"/>
  <c r="A25" i="5"/>
  <c r="B25" i="5" s="1"/>
  <c r="H25" i="5" s="1"/>
  <c r="A24" i="5"/>
  <c r="B24" i="5" s="1"/>
  <c r="H24" i="5" s="1"/>
  <c r="A23" i="5"/>
  <c r="B23" i="5" s="1"/>
  <c r="H23" i="5" s="1"/>
  <c r="A22" i="5"/>
  <c r="B22" i="5" s="1"/>
  <c r="A21" i="5"/>
  <c r="A20" i="5"/>
  <c r="B20" i="5" s="1"/>
  <c r="A19" i="5"/>
  <c r="G19" i="5" s="1"/>
  <c r="A18" i="5"/>
  <c r="B18" i="5" s="1"/>
  <c r="G18" i="5" s="1"/>
  <c r="A17" i="5"/>
  <c r="A16" i="5"/>
  <c r="B16" i="5" s="1"/>
  <c r="H16" i="5" s="1"/>
  <c r="A15" i="5"/>
  <c r="B15" i="5" s="1"/>
  <c r="H15" i="5" s="1"/>
  <c r="A14" i="5"/>
  <c r="B14" i="5" s="1"/>
  <c r="H14" i="5" s="1"/>
  <c r="A13" i="5"/>
  <c r="B13" i="5" s="1"/>
  <c r="H13" i="5" s="1"/>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B21" i="5"/>
  <c r="H21" i="5" s="1"/>
  <c r="H26" i="5"/>
  <c r="B33" i="5"/>
  <c r="B34" i="5"/>
  <c r="B36" i="5"/>
  <c r="B43" i="5"/>
  <c r="H43" i="5"/>
  <c r="B17" i="5"/>
  <c r="H17" i="5" s="1"/>
  <c r="H20" i="5"/>
  <c r="G20" i="5"/>
  <c r="B26" i="5" l="1"/>
  <c r="B19" i="5"/>
  <c r="G25" i="5"/>
  <c r="H19" i="5"/>
  <c r="H13" i="4"/>
  <c r="G13" i="4"/>
  <c r="G21" i="4"/>
  <c r="H21" i="4"/>
  <c r="H27" i="5"/>
  <c r="H41" i="4"/>
  <c r="G41" i="4"/>
  <c r="H34" i="4"/>
  <c r="G34" i="4"/>
  <c r="H42" i="4"/>
  <c r="G42" i="4"/>
  <c r="H27" i="4"/>
  <c r="G27" i="4"/>
  <c r="H35" i="4"/>
  <c r="G35" i="4"/>
  <c r="B43" i="4"/>
  <c r="H43" i="4" s="1"/>
  <c r="H20" i="4"/>
  <c r="G20" i="4"/>
  <c r="H28" i="4"/>
  <c r="G28" i="4"/>
  <c r="B27" i="5"/>
  <c r="H22" i="5"/>
  <c r="G22" i="5"/>
  <c r="H18" i="5"/>
  <c r="G14" i="5"/>
  <c r="B37" i="4"/>
  <c r="H37" i="4" s="1"/>
  <c r="B15" i="4"/>
  <c r="H15" i="4" s="1"/>
  <c r="B18" i="4"/>
  <c r="H18" i="4" s="1"/>
  <c r="B22" i="4"/>
  <c r="H22" i="4" s="1"/>
  <c r="B26" i="4"/>
  <c r="G26" i="4" s="1"/>
  <c r="B30" i="4"/>
  <c r="H30" i="4" s="1"/>
  <c r="B34" i="4"/>
  <c r="B25" i="4"/>
  <c r="G25" i="4" s="1"/>
  <c r="B19" i="4"/>
  <c r="H19" i="4" s="1"/>
  <c r="B23" i="4"/>
  <c r="H23" i="4" s="1"/>
  <c r="B27" i="4"/>
  <c r="B31" i="4"/>
  <c r="H31" i="4" s="1"/>
  <c r="B35" i="4"/>
  <c r="B39" i="4"/>
  <c r="H39" i="4" s="1"/>
  <c r="B13" i="4"/>
  <c r="B17" i="4"/>
  <c r="H17" i="4" s="1"/>
  <c r="B21" i="4"/>
  <c r="B33" i="4"/>
  <c r="H33" i="4" s="1"/>
  <c r="B42" i="4"/>
  <c r="B29" i="4"/>
  <c r="H29" i="4" s="1"/>
  <c r="B14" i="4"/>
  <c r="H14" i="4" s="1"/>
  <c r="B38" i="4"/>
  <c r="H38" i="4" s="1"/>
  <c r="B41" i="4"/>
  <c r="G21" i="5"/>
  <c r="G13" i="5"/>
  <c r="H28" i="5"/>
  <c r="B16" i="4"/>
  <c r="H16" i="4" s="1"/>
  <c r="B20" i="4"/>
  <c r="B24" i="4"/>
  <c r="H24" i="4" s="1"/>
  <c r="B28" i="4"/>
  <c r="B32" i="4"/>
  <c r="H32" i="4" s="1"/>
  <c r="B36" i="4"/>
  <c r="G36" i="4" s="1"/>
  <c r="B40" i="4"/>
  <c r="G40" i="4" s="1"/>
  <c r="G24" i="5"/>
  <c r="G23" i="5"/>
  <c r="G17" i="5"/>
  <c r="G16" i="5"/>
  <c r="G15" i="5"/>
  <c r="G29" i="5"/>
  <c r="H29" i="5"/>
  <c r="G30" i="5"/>
  <c r="H30" i="5"/>
  <c r="G31" i="5"/>
  <c r="H32" i="5"/>
  <c r="G32" i="5"/>
  <c r="H33" i="5"/>
  <c r="G33" i="5"/>
  <c r="H34" i="5"/>
  <c r="G34" i="5"/>
  <c r="H35" i="5"/>
  <c r="G35" i="5"/>
  <c r="H36" i="5"/>
  <c r="G36" i="5"/>
  <c r="H37" i="5"/>
  <c r="G37" i="5"/>
  <c r="H38" i="5"/>
  <c r="G38" i="5"/>
  <c r="H39" i="5"/>
  <c r="G39" i="5"/>
  <c r="H40" i="5"/>
  <c r="G40" i="5"/>
  <c r="H41" i="5"/>
  <c r="G41" i="5"/>
  <c r="H42" i="5"/>
  <c r="G42" i="5"/>
  <c r="H40" i="4" l="1"/>
  <c r="G38" i="4"/>
  <c r="G31" i="4"/>
  <c r="G37" i="4"/>
  <c r="G33" i="4"/>
  <c r="G32" i="4"/>
  <c r="G19" i="4"/>
  <c r="G22" i="4"/>
  <c r="G23" i="4"/>
  <c r="G29" i="4"/>
  <c r="G43" i="4"/>
  <c r="H26" i="4"/>
  <c r="H25" i="4"/>
  <c r="G24" i="4"/>
  <c r="G14" i="4"/>
  <c r="G15" i="4"/>
  <c r="G18" i="4"/>
  <c r="G17" i="4"/>
  <c r="G16" i="4"/>
  <c r="H36" i="4"/>
  <c r="G39" i="4"/>
  <c r="G30" i="4"/>
  <c r="H45" i="4"/>
  <c r="H46" i="4" s="1"/>
  <c r="H45" i="5"/>
  <c r="H46" i="5" s="1"/>
  <c r="D61" i="5" s="1"/>
  <c r="N61" i="5" s="1"/>
  <c r="G45" i="5"/>
  <c r="G46" i="5" s="1"/>
  <c r="D59" i="5" s="1"/>
  <c r="N59" i="5" s="1"/>
  <c r="N67" i="5" l="1"/>
  <c r="N65" i="5"/>
  <c r="N70" i="5" s="1"/>
  <c r="G45" i="4"/>
  <c r="G46" i="4" s="1"/>
  <c r="D60" i="4"/>
  <c r="N60" i="4" s="1"/>
  <c r="D58" i="4" l="1"/>
  <c r="N58" i="4" l="1"/>
  <c r="N66" i="4" s="1"/>
  <c r="N64" i="4" l="1"/>
</calcChain>
</file>

<file path=xl/sharedStrings.xml><?xml version="1.0" encoding="utf-8"?>
<sst xmlns="http://schemas.openxmlformats.org/spreadsheetml/2006/main" count="257" uniqueCount="116">
  <si>
    <t>対象年月</t>
    <rPh sb="0" eb="2">
      <t>タイショウ</t>
    </rPh>
    <rPh sb="2" eb="4">
      <t>ネンゲツ</t>
    </rPh>
    <phoneticPr fontId="2"/>
  </si>
  <si>
    <t>派遣スタッフ氏名</t>
    <rPh sb="0" eb="2">
      <t>ハケン</t>
    </rPh>
    <rPh sb="6" eb="8">
      <t>シメイ</t>
    </rPh>
    <phoneticPr fontId="2"/>
  </si>
  <si>
    <t>適格請求書発行事業者登録番号</t>
    <rPh sb="0" eb="5">
      <t>テキカクセイキュウショ</t>
    </rPh>
    <rPh sb="5" eb="10">
      <t>ハッコウジギョウシャ</t>
    </rPh>
    <rPh sb="10" eb="14">
      <t>トウロクバンゴウ</t>
    </rPh>
    <phoneticPr fontId="2"/>
  </si>
  <si>
    <t>派遣先会社名</t>
    <rPh sb="0" eb="2">
      <t>ハケン</t>
    </rPh>
    <rPh sb="2" eb="3">
      <t>サキ</t>
    </rPh>
    <rPh sb="3" eb="6">
      <t>カイシャメイ</t>
    </rPh>
    <phoneticPr fontId="2"/>
  </si>
  <si>
    <t>派遣元会社名</t>
    <rPh sb="0" eb="2">
      <t>ハケン</t>
    </rPh>
    <rPh sb="2" eb="3">
      <t>モト</t>
    </rPh>
    <rPh sb="3" eb="6">
      <t>カイシャメイ</t>
    </rPh>
    <phoneticPr fontId="2"/>
  </si>
  <si>
    <t>契約件名</t>
    <rPh sb="0" eb="2">
      <t>ケイヤク</t>
    </rPh>
    <rPh sb="2" eb="4">
      <t>ケンメイ</t>
    </rPh>
    <phoneticPr fontId="2"/>
  </si>
  <si>
    <t>オーダー番号/ID</t>
    <rPh sb="4" eb="6">
      <t>バンゴウ</t>
    </rPh>
    <phoneticPr fontId="2"/>
  </si>
  <si>
    <t>基本統一伝票番号</t>
    <rPh sb="0" eb="2">
      <t>キホン</t>
    </rPh>
    <rPh sb="2" eb="4">
      <t>トウイツ</t>
    </rPh>
    <rPh sb="4" eb="6">
      <t>デンピョウ</t>
    </rPh>
    <rPh sb="6" eb="8">
      <t>バンゴウ</t>
    </rPh>
    <phoneticPr fontId="2"/>
  </si>
  <si>
    <t>勘定コード</t>
    <rPh sb="0" eb="2">
      <t>カンジョウ</t>
    </rPh>
    <phoneticPr fontId="2"/>
  </si>
  <si>
    <t>WBSコード／ＰＪコード</t>
    <phoneticPr fontId="2"/>
  </si>
  <si>
    <t>業務内容</t>
    <rPh sb="0" eb="2">
      <t>ギョウム</t>
    </rPh>
    <rPh sb="2" eb="4">
      <t>ナイヨウ</t>
    </rPh>
    <phoneticPr fontId="2"/>
  </si>
  <si>
    <t>「人材派遣見積書兼人材派遣仕様書」および
「業務内容及び就業場所に関する報告書」のとおり</t>
    <rPh sb="1" eb="8">
      <t>ジンザイハケンミツモリショ</t>
    </rPh>
    <rPh sb="8" eb="9">
      <t>ケン</t>
    </rPh>
    <rPh sb="9" eb="11">
      <t>ジンザイ</t>
    </rPh>
    <rPh sb="11" eb="13">
      <t>ハケン</t>
    </rPh>
    <rPh sb="13" eb="16">
      <t>シヨウショ</t>
    </rPh>
    <rPh sb="22" eb="24">
      <t>ギョウム</t>
    </rPh>
    <rPh sb="24" eb="26">
      <t>ナイヨウ</t>
    </rPh>
    <rPh sb="26" eb="27">
      <t>オヨ</t>
    </rPh>
    <rPh sb="28" eb="30">
      <t>シュウギョウ</t>
    </rPh>
    <rPh sb="30" eb="32">
      <t>バショ</t>
    </rPh>
    <rPh sb="33" eb="34">
      <t>カン</t>
    </rPh>
    <rPh sb="36" eb="39">
      <t>ホウコクショ</t>
    </rPh>
    <phoneticPr fontId="2"/>
  </si>
  <si>
    <t>就業場所</t>
    <rPh sb="0" eb="2">
      <t>シュウギョウ</t>
    </rPh>
    <rPh sb="2" eb="4">
      <t>バショ</t>
    </rPh>
    <phoneticPr fontId="2"/>
  </si>
  <si>
    <t>所定内時間</t>
    <phoneticPr fontId="2"/>
  </si>
  <si>
    <t>日付</t>
  </si>
  <si>
    <t>曜日</t>
  </si>
  <si>
    <t>祝日</t>
    <rPh sb="0" eb="2">
      <t>シュクジツ</t>
    </rPh>
    <phoneticPr fontId="2"/>
  </si>
  <si>
    <t>開始時刻</t>
  </si>
  <si>
    <t>終了時刻</t>
  </si>
  <si>
    <t>休憩時間</t>
  </si>
  <si>
    <t>作業時間
（所定内）</t>
    <phoneticPr fontId="2"/>
  </si>
  <si>
    <t>作業時間 
（所定外）</t>
    <phoneticPr fontId="2"/>
  </si>
  <si>
    <t>派遣先
承認</t>
    <rPh sb="0" eb="2">
      <t>ハケン</t>
    </rPh>
    <rPh sb="2" eb="3">
      <t>サキ</t>
    </rPh>
    <rPh sb="4" eb="6">
      <t>ショウニン</t>
    </rPh>
    <phoneticPr fontId="2"/>
  </si>
  <si>
    <t>備考</t>
    <rPh sb="0" eb="2">
      <t>ビコウ</t>
    </rPh>
    <phoneticPr fontId="2"/>
  </si>
  <si>
    <t>記　　　事</t>
  </si>
  <si>
    <t>［記入要領］</t>
  </si>
  <si>
    <t>1. 所定内作業時間</t>
    <rPh sb="6" eb="8">
      <t>サギョウ</t>
    </rPh>
    <phoneticPr fontId="2"/>
  </si>
  <si>
    <t/>
  </si>
  <si>
    <t>　1日の実労働時間を記入する。（ただし、8時間を限度とする）</t>
    <rPh sb="10" eb="12">
      <t>キニュウ</t>
    </rPh>
    <phoneticPr fontId="2"/>
  </si>
  <si>
    <t>2. 所定外対象時間</t>
    <phoneticPr fontId="2"/>
  </si>
  <si>
    <t>　1日の実労働時間が所定内時間を越えた場合の時間を記入する。</t>
    <rPh sb="10" eb="12">
      <t>ショテイ</t>
    </rPh>
    <rPh sb="12" eb="13">
      <t>ナイ</t>
    </rPh>
    <rPh sb="13" eb="15">
      <t>ジカン</t>
    </rPh>
    <rPh sb="25" eb="27">
      <t>キニュウ</t>
    </rPh>
    <phoneticPr fontId="2"/>
  </si>
  <si>
    <t>3. 時間集計</t>
    <phoneticPr fontId="2"/>
  </si>
  <si>
    <t>　1日毎の実労働時間をを所定内・所定外別に記入し、1か月分を合計時間欄に記入する。</t>
    <rPh sb="6" eb="8">
      <t>ロウドウ</t>
    </rPh>
    <rPh sb="8" eb="10">
      <t>ジカン</t>
    </rPh>
    <rPh sb="27" eb="28">
      <t>ゲツ</t>
    </rPh>
    <rPh sb="28" eb="29">
      <t>ブン</t>
    </rPh>
    <phoneticPr fontId="2"/>
  </si>
  <si>
    <t>4. 端数整理</t>
    <phoneticPr fontId="2"/>
  </si>
  <si>
    <t>上記合計時間に30分未満の端数が生じた場合は0分とし、30分の場合は30分とし、30分をこえて1時間未満の場合は1時間とする。</t>
  </si>
  <si>
    <t>5. 支払い対象時間欄</t>
    <phoneticPr fontId="2"/>
  </si>
  <si>
    <t>　上記端数整理後の時間を記入する。</t>
    <phoneticPr fontId="2"/>
  </si>
  <si>
    <t>月日</t>
    <rPh sb="0" eb="2">
      <t>ガッピ</t>
    </rPh>
    <phoneticPr fontId="2"/>
  </si>
  <si>
    <t>外出先（経路）</t>
    <rPh sb="0" eb="2">
      <t>ガイシュツ</t>
    </rPh>
    <rPh sb="2" eb="3">
      <t>サキ</t>
    </rPh>
    <rPh sb="4" eb="6">
      <t>ケイロ</t>
    </rPh>
    <phoneticPr fontId="2"/>
  </si>
  <si>
    <t>金額（税込）</t>
    <rPh sb="0" eb="2">
      <t>キンガク</t>
    </rPh>
    <rPh sb="3" eb="5">
      <t>ゼイコ</t>
    </rPh>
    <phoneticPr fontId="2"/>
  </si>
  <si>
    <t>請求書</t>
    <rPh sb="0" eb="3">
      <t>セイキュウショ</t>
    </rPh>
    <phoneticPr fontId="2"/>
  </si>
  <si>
    <t>合計</t>
    <phoneticPr fontId="2"/>
  </si>
  <si>
    <t>-</t>
    <phoneticPr fontId="2"/>
  </si>
  <si>
    <t>合計時間</t>
  </si>
  <si>
    <t>支払対象時間</t>
  </si>
  <si>
    <t>（注）</t>
    <phoneticPr fontId="2"/>
  </si>
  <si>
    <t>網掛部分には個別にデータを入力する。</t>
    <phoneticPr fontId="2"/>
  </si>
  <si>
    <t>派遣先確認者</t>
    <rPh sb="0" eb="2">
      <t>ハケン</t>
    </rPh>
    <rPh sb="2" eb="3">
      <t>サキ</t>
    </rPh>
    <rPh sb="3" eb="5">
      <t>カクニン</t>
    </rPh>
    <rPh sb="5" eb="6">
      <t>シャ</t>
    </rPh>
    <phoneticPr fontId="2"/>
  </si>
  <si>
    <t xml:space="preserve">                                     　　　　　　印　　</t>
    <rPh sb="43" eb="44">
      <t>イン</t>
    </rPh>
    <phoneticPr fontId="2"/>
  </si>
  <si>
    <t>時と分は : で区切る。</t>
    <rPh sb="2" eb="3">
      <t>フン</t>
    </rPh>
    <phoneticPr fontId="2"/>
  </si>
  <si>
    <t>就業記録表について確認いたしました。</t>
    <rPh sb="0" eb="2">
      <t>シュウギョウ</t>
    </rPh>
    <rPh sb="2" eb="4">
      <t>キロク</t>
    </rPh>
    <rPh sb="4" eb="5">
      <t>ヒョウ</t>
    </rPh>
    <rPh sb="9" eb="11">
      <t>カクニン</t>
    </rPh>
    <phoneticPr fontId="2"/>
  </si>
  <si>
    <t>これに基づき、当月分のご請求額をお知らせします。</t>
    <rPh sb="3" eb="4">
      <t>モト</t>
    </rPh>
    <rPh sb="7" eb="9">
      <t>トウゲツ</t>
    </rPh>
    <rPh sb="9" eb="10">
      <t>ブン</t>
    </rPh>
    <rPh sb="12" eb="14">
      <t>セイキュウ</t>
    </rPh>
    <rPh sb="14" eb="15">
      <t>ガク</t>
    </rPh>
    <rPh sb="17" eb="18">
      <t>シ</t>
    </rPh>
    <phoneticPr fontId="2"/>
  </si>
  <si>
    <t>派遣元確認者</t>
    <rPh sb="0" eb="2">
      <t>ハケン</t>
    </rPh>
    <rPh sb="2" eb="3">
      <t>モト</t>
    </rPh>
    <rPh sb="3" eb="5">
      <t>カクニン</t>
    </rPh>
    <rPh sb="5" eb="6">
      <t>シャ</t>
    </rPh>
    <phoneticPr fontId="2"/>
  </si>
  <si>
    <t>印</t>
    <rPh sb="0" eb="1">
      <t>イン</t>
    </rPh>
    <phoneticPr fontId="2"/>
  </si>
  <si>
    <t>10%対象</t>
    <rPh sb="3" eb="5">
      <t>タイショウ</t>
    </rPh>
    <phoneticPr fontId="10"/>
  </si>
  <si>
    <t>所定内時間：</t>
    <rPh sb="0" eb="2">
      <t>ショテイ</t>
    </rPh>
    <rPh sb="2" eb="3">
      <t>ナイ</t>
    </rPh>
    <rPh sb="3" eb="5">
      <t>ジカン</t>
    </rPh>
    <phoneticPr fontId="2"/>
  </si>
  <si>
    <t>×</t>
    <phoneticPr fontId="2"/>
  </si>
  <si>
    <t>所定内単金（税抜）：</t>
    <rPh sb="0" eb="3">
      <t>ショテイナイ</t>
    </rPh>
    <rPh sb="3" eb="5">
      <t>タンキン</t>
    </rPh>
    <rPh sb="6" eb="8">
      <t>ゼイヌキ</t>
    </rPh>
    <phoneticPr fontId="2"/>
  </si>
  <si>
    <t>＝</t>
    <phoneticPr fontId="2"/>
  </si>
  <si>
    <t>①小計（税抜）：</t>
    <rPh sb="1" eb="3">
      <t>ショウケイ</t>
    </rPh>
    <rPh sb="4" eb="6">
      <t>ゼイヌキ</t>
    </rPh>
    <phoneticPr fontId="2"/>
  </si>
  <si>
    <t>所定外時間：</t>
    <rPh sb="0" eb="2">
      <t>ショテイ</t>
    </rPh>
    <rPh sb="2" eb="3">
      <t>ガイ</t>
    </rPh>
    <rPh sb="3" eb="5">
      <t>ジカン</t>
    </rPh>
    <phoneticPr fontId="2"/>
  </si>
  <si>
    <t>所定外単金（税抜）：</t>
    <rPh sb="0" eb="2">
      <t>ショテイ</t>
    </rPh>
    <rPh sb="2" eb="3">
      <t>ガイ</t>
    </rPh>
    <rPh sb="3" eb="5">
      <t>タンキン</t>
    </rPh>
    <rPh sb="6" eb="8">
      <t>ゼイヌキ</t>
    </rPh>
    <phoneticPr fontId="2"/>
  </si>
  <si>
    <t>②小計（税抜）：</t>
    <rPh sb="1" eb="3">
      <t>ショウケイ</t>
    </rPh>
    <rPh sb="4" eb="6">
      <t>ゼイヌキ</t>
    </rPh>
    <phoneticPr fontId="2"/>
  </si>
  <si>
    <t>※所定内／所定外単金が同一の場合でも、それぞれの箇所に同じ単金を記入してください。</t>
    <rPh sb="1" eb="3">
      <t>ショテイ</t>
    </rPh>
    <rPh sb="3" eb="4">
      <t>ナイ</t>
    </rPh>
    <rPh sb="5" eb="7">
      <t>ショテイ</t>
    </rPh>
    <rPh sb="7" eb="8">
      <t>ガイ</t>
    </rPh>
    <rPh sb="8" eb="10">
      <t>タンキン</t>
    </rPh>
    <rPh sb="11" eb="13">
      <t>ドウイツ</t>
    </rPh>
    <rPh sb="14" eb="16">
      <t>バアイ</t>
    </rPh>
    <rPh sb="24" eb="26">
      <t>カショ</t>
    </rPh>
    <rPh sb="27" eb="28">
      <t>オナ</t>
    </rPh>
    <rPh sb="29" eb="31">
      <t>タンキン</t>
    </rPh>
    <rPh sb="32" eb="34">
      <t>キニュウ</t>
    </rPh>
    <phoneticPr fontId="2"/>
  </si>
  <si>
    <t>④合計額（税抜）</t>
    <rPh sb="1" eb="4">
      <t>ゴウケイガク</t>
    </rPh>
    <rPh sb="5" eb="7">
      <t>ゼイヌ</t>
    </rPh>
    <phoneticPr fontId="2"/>
  </si>
  <si>
    <t>⑤税額：</t>
    <rPh sb="1" eb="3">
      <t>ゼイガク</t>
    </rPh>
    <phoneticPr fontId="2"/>
  </si>
  <si>
    <t>請求額合計（④＋⑤）：</t>
    <rPh sb="0" eb="2">
      <t>セイキュウ</t>
    </rPh>
    <rPh sb="2" eb="3">
      <t>ガク</t>
    </rPh>
    <rPh sb="3" eb="5">
      <t>ゴウケイ</t>
    </rPh>
    <phoneticPr fontId="2"/>
  </si>
  <si>
    <t>1円未満端数は切り捨て</t>
    <rPh sb="1" eb="2">
      <t>エン</t>
    </rPh>
    <rPh sb="2" eb="4">
      <t>ミマン</t>
    </rPh>
    <rPh sb="4" eb="6">
      <t>ハスウ</t>
    </rPh>
    <rPh sb="7" eb="8">
      <t>キ</t>
    </rPh>
    <rPh sb="9" eb="10">
      <t>ス</t>
    </rPh>
    <phoneticPr fontId="2"/>
  </si>
  <si>
    <t>立替金精算分（本項目は派遣元会社が旅費を立替金として処理している場合にのみ適用されます。）</t>
    <rPh sb="0" eb="3">
      <t>タテカエキン</t>
    </rPh>
    <rPh sb="3" eb="5">
      <t>セイサン</t>
    </rPh>
    <rPh sb="5" eb="6">
      <t>ブン</t>
    </rPh>
    <rPh sb="7" eb="10">
      <t>ホンコウモク</t>
    </rPh>
    <rPh sb="11" eb="16">
      <t>ハケンモトガイシャ</t>
    </rPh>
    <rPh sb="17" eb="19">
      <t>リョヒ</t>
    </rPh>
    <rPh sb="20" eb="23">
      <t>タテカエキン</t>
    </rPh>
    <rPh sb="26" eb="28">
      <t>ショリ</t>
    </rPh>
    <rPh sb="32" eb="34">
      <t>バアイ</t>
    </rPh>
    <rPh sb="37" eb="39">
      <t>テキヨウ</t>
    </rPh>
    <phoneticPr fontId="2"/>
  </si>
  <si>
    <t>立替金精算10%対象</t>
    <rPh sb="0" eb="3">
      <t>タテカエキン</t>
    </rPh>
    <rPh sb="3" eb="5">
      <t>セイサン</t>
    </rPh>
    <rPh sb="8" eb="10">
      <t>タイショウ</t>
    </rPh>
    <phoneticPr fontId="2"/>
  </si>
  <si>
    <t>税額：</t>
    <rPh sb="0" eb="2">
      <t>ゼイガク</t>
    </rPh>
    <phoneticPr fontId="2"/>
  </si>
  <si>
    <t>請求額合計：</t>
    <rPh sb="0" eb="2">
      <t>セイキュウ</t>
    </rPh>
    <rPh sb="2" eb="3">
      <t>ガク</t>
    </rPh>
    <rPh sb="3" eb="5">
      <t>ゴウケイ</t>
    </rPh>
    <phoneticPr fontId="2"/>
  </si>
  <si>
    <t>立替金管理簿</t>
    <rPh sb="0" eb="3">
      <t>タテカエキン</t>
    </rPh>
    <rPh sb="3" eb="6">
      <t>カンリボ</t>
    </rPh>
    <phoneticPr fontId="15"/>
  </si>
  <si>
    <t>年月</t>
    <rPh sb="0" eb="2">
      <t>ネンゲツ</t>
    </rPh>
    <phoneticPr fontId="15"/>
  </si>
  <si>
    <t>担当名</t>
    <rPh sb="0" eb="3">
      <t>タントウメイ</t>
    </rPh>
    <phoneticPr fontId="15"/>
  </si>
  <si>
    <t>オーダ番号</t>
    <rPh sb="3" eb="5">
      <t>バンゴウ</t>
    </rPh>
    <phoneticPr fontId="15"/>
  </si>
  <si>
    <t>請求書有無</t>
    <rPh sb="0" eb="5">
      <t>セイキュウショウム</t>
    </rPh>
    <phoneticPr fontId="2"/>
  </si>
  <si>
    <t>適格請求書不要の特例事項</t>
    <rPh sb="0" eb="5">
      <t>テキカクセイキュウショ</t>
    </rPh>
    <rPh sb="5" eb="7">
      <t>フヨウ</t>
    </rPh>
    <rPh sb="8" eb="10">
      <t>トクレイ</t>
    </rPh>
    <rPh sb="10" eb="12">
      <t>ジコウ</t>
    </rPh>
    <phoneticPr fontId="15"/>
  </si>
  <si>
    <t>交通費特例の合計額</t>
    <rPh sb="0" eb="5">
      <t>コウツウヒトクレイ</t>
    </rPh>
    <rPh sb="6" eb="9">
      <t>ゴウケイガク</t>
    </rPh>
    <phoneticPr fontId="2"/>
  </si>
  <si>
    <t>交通費特例以外の合計額</t>
    <rPh sb="0" eb="7">
      <t>コウツウヒトクレイイガイ</t>
    </rPh>
    <rPh sb="8" eb="11">
      <t>ゴウケイガク</t>
    </rPh>
    <phoneticPr fontId="2"/>
  </si>
  <si>
    <t>立替金の合計額</t>
    <rPh sb="0" eb="3">
      <t>タテカエキン</t>
    </rPh>
    <rPh sb="4" eb="7">
      <t>ゴウケイガク</t>
    </rPh>
    <phoneticPr fontId="2"/>
  </si>
  <si>
    <t>就　業　記　録　表</t>
  </si>
  <si>
    <t>高橋太郎</t>
    <rPh sb="0" eb="2">
      <t>タカハシ</t>
    </rPh>
    <rPh sb="2" eb="4">
      <t>タロウ</t>
    </rPh>
    <phoneticPr fontId="2"/>
  </si>
  <si>
    <t>株式会社NTTデータ</t>
    <phoneticPr fontId="2"/>
  </si>
  <si>
    <t>株式会社ABC</t>
    <rPh sb="0" eb="2">
      <t>カブシキ</t>
    </rPh>
    <rPh sb="2" eb="4">
      <t>カイシャ</t>
    </rPh>
    <phoneticPr fontId="2"/>
  </si>
  <si>
    <t>○○システム開発に関する派遣契約</t>
    <rPh sb="6" eb="8">
      <t>カイハツ</t>
    </rPh>
    <rPh sb="9" eb="10">
      <t>カン</t>
    </rPh>
    <rPh sb="12" eb="14">
      <t>ハケン</t>
    </rPh>
    <rPh sb="14" eb="16">
      <t>ケイヤク</t>
    </rPh>
    <phoneticPr fontId="2"/>
  </si>
  <si>
    <t>PO12345678</t>
    <phoneticPr fontId="2"/>
  </si>
  <si>
    <t>123-445678901</t>
    <phoneticPr fontId="2"/>
  </si>
  <si>
    <t>123-4567</t>
    <phoneticPr fontId="2"/>
  </si>
  <si>
    <t>123456789012345</t>
    <phoneticPr fontId="2"/>
  </si>
  <si>
    <t>「人材派遣仕様書」および
「業務内容及び就業場所に関する報告書」のとおり</t>
    <rPh sb="1" eb="3">
      <t>ジンザイ</t>
    </rPh>
    <rPh sb="3" eb="5">
      <t>ハケン</t>
    </rPh>
    <rPh sb="5" eb="8">
      <t>シヨウショ</t>
    </rPh>
    <rPh sb="14" eb="16">
      <t>ギョウム</t>
    </rPh>
    <rPh sb="16" eb="18">
      <t>ナイヨウ</t>
    </rPh>
    <rPh sb="18" eb="19">
      <t>オヨ</t>
    </rPh>
    <rPh sb="20" eb="22">
      <t>シュウギョウ</t>
    </rPh>
    <rPh sb="22" eb="24">
      <t>バショ</t>
    </rPh>
    <rPh sb="25" eb="26">
      <t>カン</t>
    </rPh>
    <rPh sb="28" eb="31">
      <t>ホウコクショ</t>
    </rPh>
    <phoneticPr fontId="2"/>
  </si>
  <si>
    <t>鈴木</t>
    <rPh sb="0" eb="2">
      <t>スズキ</t>
    </rPh>
    <phoneticPr fontId="2"/>
  </si>
  <si>
    <t>祝</t>
  </si>
  <si>
    <t>山本</t>
    <rPh sb="0" eb="2">
      <t>ヤマモト</t>
    </rPh>
    <phoneticPr fontId="2"/>
  </si>
  <si>
    <t>　上記合計時間に30分未満の端数が生じた場合は0分とし、30分の場合は30分とし、30分をこえて1時間未満の場合は1時間とする。</t>
    <rPh sb="17" eb="18">
      <t>ショウ</t>
    </rPh>
    <rPh sb="20" eb="22">
      <t>バアイ</t>
    </rPh>
    <rPh sb="24" eb="25">
      <t>フン</t>
    </rPh>
    <phoneticPr fontId="2"/>
  </si>
  <si>
    <t>横浜（豊洲～横浜）</t>
    <rPh sb="0" eb="2">
      <t>ヨコハマ</t>
    </rPh>
    <rPh sb="3" eb="5">
      <t>トヨス</t>
    </rPh>
    <rPh sb="6" eb="8">
      <t>ヨコハマ</t>
    </rPh>
    <phoneticPr fontId="2"/>
  </si>
  <si>
    <t>渋谷（豊洲～渋谷）</t>
    <rPh sb="0" eb="2">
      <t>シブヤ</t>
    </rPh>
    <rPh sb="3" eb="5">
      <t>トヨス</t>
    </rPh>
    <rPh sb="6" eb="8">
      <t>シブヤ</t>
    </rPh>
    <phoneticPr fontId="2"/>
  </si>
  <si>
    <t>仙台（豊洲～仙台）</t>
    <rPh sb="0" eb="2">
      <t>センダイ</t>
    </rPh>
    <rPh sb="3" eb="5">
      <t>トヨス</t>
    </rPh>
    <rPh sb="6" eb="8">
      <t>センダイ</t>
    </rPh>
    <phoneticPr fontId="2"/>
  </si>
  <si>
    <t>〇</t>
    <phoneticPr fontId="2"/>
  </si>
  <si>
    <t>三鷹（豊洲～三鷹）</t>
    <rPh sb="0" eb="2">
      <t>ミタカ</t>
    </rPh>
    <rPh sb="3" eb="5">
      <t>トヨス</t>
    </rPh>
    <rPh sb="6" eb="8">
      <t>ミタカ</t>
    </rPh>
    <phoneticPr fontId="2"/>
  </si>
  <si>
    <t>斉藤花子</t>
    <rPh sb="0" eb="2">
      <t>サイトウ</t>
    </rPh>
    <rPh sb="2" eb="4">
      <t>ハナコ</t>
    </rPh>
    <phoneticPr fontId="2"/>
  </si>
  <si>
    <t>山本花子</t>
    <rPh sb="0" eb="2">
      <t>ヤマモト</t>
    </rPh>
    <phoneticPr fontId="2"/>
  </si>
  <si>
    <t>株式会社　NTTデータ　業務統括本部　
プロキュアメント部　調達推進担当</t>
    <rPh sb="0" eb="4">
      <t>カブシキガイシャ</t>
    </rPh>
    <rPh sb="12" eb="18">
      <t>ギョウムトウカツホンブ</t>
    </rPh>
    <rPh sb="28" eb="29">
      <t>ブ</t>
    </rPh>
    <rPh sb="30" eb="36">
      <t>チョウタツスイシンタントウ</t>
    </rPh>
    <phoneticPr fontId="15"/>
  </si>
  <si>
    <t>3万円未満の公共交通費（鉄道）</t>
    <phoneticPr fontId="2"/>
  </si>
  <si>
    <t>3万円未満の公共交通費（鉄道）</t>
    <rPh sb="1" eb="5">
      <t>マンエンミマン</t>
    </rPh>
    <rPh sb="6" eb="8">
      <t>コウキョウ</t>
    </rPh>
    <rPh sb="8" eb="11">
      <t>コウツウヒ</t>
    </rPh>
    <rPh sb="12" eb="14">
      <t>テツドウ</t>
    </rPh>
    <phoneticPr fontId="15"/>
  </si>
  <si>
    <t>〇</t>
  </si>
  <si>
    <t>※派遣元会社で実費を売上として処理するか立替金として処理するか選択ください。</t>
    <rPh sb="7" eb="9">
      <t>ジッピ</t>
    </rPh>
    <rPh sb="20" eb="23">
      <t>タテカエキン</t>
    </rPh>
    <rPh sb="26" eb="28">
      <t>ショリ</t>
    </rPh>
    <rPh sb="31" eb="33">
      <t>センタク</t>
    </rPh>
    <phoneticPr fontId="2"/>
  </si>
  <si>
    <t>立替金</t>
  </si>
  <si>
    <t>派遣元会社で実費の処理※：</t>
    <phoneticPr fontId="2"/>
  </si>
  <si>
    <t>立替金精算分（本項目は派遣元会社が実費を立替金として処理している場合にのみ適用されます。）</t>
    <rPh sb="0" eb="3">
      <t>タテカエキン</t>
    </rPh>
    <rPh sb="3" eb="5">
      <t>セイサン</t>
    </rPh>
    <rPh sb="5" eb="6">
      <t>ブン</t>
    </rPh>
    <rPh sb="7" eb="10">
      <t>ホンコウモク</t>
    </rPh>
    <rPh sb="11" eb="16">
      <t>ハケンモトガイシャ</t>
    </rPh>
    <rPh sb="17" eb="19">
      <t>ジッピ</t>
    </rPh>
    <rPh sb="20" eb="23">
      <t>タテカエキン</t>
    </rPh>
    <rPh sb="26" eb="28">
      <t>ショリ</t>
    </rPh>
    <rPh sb="32" eb="34">
      <t>バアイ</t>
    </rPh>
    <rPh sb="37" eb="39">
      <t>テキヨウ</t>
    </rPh>
    <phoneticPr fontId="2"/>
  </si>
  <si>
    <t>③実費（税抜）：</t>
    <rPh sb="1" eb="3">
      <t>ジッピ</t>
    </rPh>
    <rPh sb="4" eb="6">
      <t>ゼイヌキ</t>
    </rPh>
    <phoneticPr fontId="2"/>
  </si>
  <si>
    <t>実費（税抜）：</t>
    <rPh sb="0" eb="2">
      <t>ジッピ</t>
    </rPh>
    <rPh sb="3" eb="5">
      <t>ゼイヌキ</t>
    </rPh>
    <phoneticPr fontId="2"/>
  </si>
  <si>
    <t>T1234567890123</t>
    <phoneticPr fontId="2"/>
  </si>
  <si>
    <t>実費立替金（税抜）：</t>
    <rPh sb="0" eb="2">
      <t>ジッピ</t>
    </rPh>
    <rPh sb="2" eb="5">
      <t>タテカエキン</t>
    </rPh>
    <rPh sb="6" eb="8">
      <t>ゼイヌキ</t>
    </rPh>
    <phoneticPr fontId="2"/>
  </si>
  <si>
    <t>実費立替金税額：</t>
    <rPh sb="0" eb="2">
      <t>ジッピ</t>
    </rPh>
    <rPh sb="2" eb="5">
      <t>タテカエキン</t>
    </rPh>
    <rPh sb="5" eb="7">
      <t>ゼイガク</t>
    </rPh>
    <phoneticPr fontId="2"/>
  </si>
  <si>
    <t>実費立替金合計：</t>
    <rPh sb="0" eb="2">
      <t>ジッピ</t>
    </rPh>
    <rPh sb="2" eb="5">
      <t>タテカエキン</t>
    </rPh>
    <rPh sb="5" eb="7">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</si>
</sst>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h]:mm"/>
    <numFmt numFmtId="177" formatCode="[h]"/>
    <numFmt numFmtId="178" formatCode="#,##0&quot;円&quot;"/>
    <numFmt numFmtId="179" formatCode="&quot;¥&quot;#,##0&quot;円&quot;;&quot;¥&quot;\-#,##0&quot;円&quot;"/>
    <numFmt numFmtId="180" formatCode="m&quot;月&quot;d&quot;日&quot;;@"/>
    <numFmt numFmtId="181" formatCode="0&quot;年&quot;"/>
    <numFmt numFmtId="182" formatCode="0&quot;月&quot;"/>
    <numFmt numFmtId="183" formatCode="#,###&quot;円&quot;"/>
    <numFmt numFmtId="184" formatCode="General&quot;H&quot;"/>
  </numFmts>
  <fonts count="22" x14ac:knownFonts="1">
    <font>
      <sz val="11"/>
      <name val="標準明朝"/>
      <family val="1"/>
      <charset val="128"/>
    </font>
    <font>
      <sz val="11"/>
      <color theme="1"/>
      <name val="ＭＳ Ｐゴシック"/>
      <family val="2"/>
      <charset val="128"/>
      <scheme val="minor"/>
    </font>
    <font>
      <sz val="6"/>
      <name val="標準明朝"/>
      <family val="1"/>
      <charset val="128"/>
    </font>
    <font>
      <sz val="12"/>
      <name val="ＭＳ Ｐゴシック"/>
      <family val="3"/>
      <charset val="128"/>
    </font>
    <font>
      <sz val="11"/>
      <name val="ＭＳ Ｐゴシック"/>
      <family val="3"/>
      <charset val="128"/>
    </font>
    <font>
      <u/>
      <sz val="20"/>
      <name val="ＭＳ Ｐゴシック"/>
      <family val="3"/>
      <charset val="128"/>
    </font>
    <font>
      <sz val="10"/>
      <name val="ＭＳ Ｐゴシック"/>
      <family val="3"/>
      <charset val="128"/>
    </font>
    <font>
      <b/>
      <sz val="12"/>
      <name val="ＭＳ Ｐゴシック"/>
      <family val="3"/>
      <charset val="128"/>
    </font>
    <font>
      <sz val="12"/>
      <name val="ＭＳ ゴシック"/>
      <family val="3"/>
      <charset val="128"/>
    </font>
    <font>
      <sz val="10"/>
      <color theme="1"/>
      <name val="ＭＳ Ｐ明朝"/>
      <family val="1"/>
      <charset val="128"/>
    </font>
    <font>
      <sz val="6"/>
      <name val="ＭＳ Ｐゴシック"/>
      <family val="3"/>
      <charset val="128"/>
    </font>
    <font>
      <sz val="9"/>
      <color rgb="FFFF0000"/>
      <name val="ＭＳ Ｐゴシック"/>
      <family val="3"/>
      <charset val="128"/>
    </font>
    <font>
      <sz val="10"/>
      <color rgb="FFFF0000"/>
      <name val="ＭＳ Ｐゴシック"/>
      <family val="3"/>
      <charset val="128"/>
    </font>
    <font>
      <sz val="10"/>
      <color rgb="FFFF0000"/>
      <name val="標準明朝"/>
      <family val="1"/>
      <charset val="128"/>
    </font>
    <font>
      <sz val="16"/>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font>
    <font>
      <sz val="12"/>
      <color theme="1"/>
      <name val="ＭＳ Ｐゴシック"/>
      <family val="2"/>
      <charset val="128"/>
      <scheme val="minor"/>
    </font>
    <font>
      <sz val="12"/>
      <name val="標準明朝"/>
      <family val="1"/>
      <charset val="128"/>
    </font>
    <font>
      <sz val="11"/>
      <color rgb="FFFF0000"/>
      <name val="標準明朝"/>
      <family val="1"/>
      <charset val="128"/>
    </font>
    <font>
      <sz val="14"/>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gray0625">
        <fgColor theme="0"/>
        <bgColor theme="0" tint="-4.9989318521683403E-2"/>
      </patternFill>
    </fill>
    <fill>
      <patternFill patternType="solid">
        <fgColor theme="0"/>
        <bgColor indexed="64"/>
      </patternFill>
    </fill>
    <fill>
      <patternFill patternType="gray0625">
        <fgColor theme="0"/>
        <bgColor theme="0"/>
      </patternFill>
    </fill>
  </fills>
  <borders count="4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ck">
        <color indexed="64"/>
      </bottom>
      <diagonal/>
    </border>
    <border>
      <left/>
      <right/>
      <top style="medium">
        <color indexed="64"/>
      </top>
      <bottom/>
      <diagonal/>
    </border>
    <border>
      <left/>
      <right/>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s>
  <cellStyleXfs count="2">
    <xf numFmtId="0" fontId="0" fillId="0" borderId="0"/>
    <xf numFmtId="0" fontId="1" fillId="0" borderId="0">
      <alignment vertical="center"/>
    </xf>
  </cellStyleXfs>
  <cellXfs count="217">
    <xf numFmtId="0" fontId="0" fillId="0" borderId="0" xfId="0"/>
    <xf numFmtId="0" fontId="4" fillId="0" borderId="0" xfId="0" applyFont="1"/>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1" xfId="0" applyFont="1" applyBorder="1" applyAlignment="1" applyProtection="1">
      <alignment horizontal="center" vertical="center"/>
      <protection locked="0"/>
    </xf>
    <xf numFmtId="0" fontId="3" fillId="0" borderId="1" xfId="0" quotePrefix="1" applyFont="1" applyBorder="1" applyAlignment="1" applyProtection="1">
      <alignment horizontal="center" vertical="center"/>
      <protection locked="0"/>
    </xf>
    <xf numFmtId="180" fontId="4" fillId="2" borderId="3" xfId="0" applyNumberFormat="1" applyFont="1" applyFill="1" applyBorder="1" applyAlignment="1">
      <alignment horizontal="center" vertical="center"/>
    </xf>
    <xf numFmtId="176" fontId="3" fillId="2" borderId="0" xfId="0" applyNumberFormat="1" applyFont="1" applyFill="1" applyAlignment="1">
      <alignment horizontal="center" vertical="center"/>
    </xf>
    <xf numFmtId="0" fontId="3" fillId="0" borderId="0" xfId="0" applyFont="1" applyAlignment="1">
      <alignment horizontal="center" vertical="center"/>
    </xf>
    <xf numFmtId="20" fontId="3" fillId="0" borderId="1" xfId="0" applyNumberFormat="1" applyFont="1" applyBorder="1" applyAlignment="1">
      <alignment vertical="center"/>
    </xf>
    <xf numFmtId="0" fontId="4" fillId="0" borderId="4" xfId="0" applyFont="1" applyBorder="1" applyAlignment="1">
      <alignment vertical="center"/>
    </xf>
    <xf numFmtId="20" fontId="3" fillId="0" borderId="2" xfId="0" applyNumberFormat="1" applyFont="1" applyBorder="1" applyAlignment="1" applyProtection="1">
      <alignment vertical="center"/>
      <protection locked="0"/>
    </xf>
    <xf numFmtId="0" fontId="4" fillId="0" borderId="0" xfId="0" quotePrefix="1" applyFont="1" applyAlignment="1">
      <alignment horizontal="right" vertical="center"/>
    </xf>
    <xf numFmtId="0" fontId="4"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176" fontId="3" fillId="0" borderId="2" xfId="0" applyNumberFormat="1" applyFont="1" applyBorder="1" applyAlignment="1">
      <alignment vertical="center"/>
    </xf>
    <xf numFmtId="176" fontId="3" fillId="0" borderId="0" xfId="0" applyNumberFormat="1" applyFont="1" applyAlignment="1">
      <alignment vertical="center"/>
    </xf>
    <xf numFmtId="0" fontId="7" fillId="0" borderId="0" xfId="0" applyFont="1" applyAlignment="1">
      <alignment vertical="center"/>
    </xf>
    <xf numFmtId="177" fontId="3" fillId="0" borderId="0" xfId="0" applyNumberFormat="1" applyFont="1" applyAlignment="1">
      <alignment vertical="center"/>
    </xf>
    <xf numFmtId="0" fontId="3" fillId="0" borderId="0" xfId="0" applyFont="1" applyAlignment="1">
      <alignment horizontal="left" vertical="center"/>
    </xf>
    <xf numFmtId="0" fontId="4" fillId="0" borderId="5" xfId="0" applyFont="1" applyBorder="1" applyAlignment="1">
      <alignment vertical="center"/>
    </xf>
    <xf numFmtId="0" fontId="3" fillId="0" borderId="0" xfId="0" applyFont="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xf numFmtId="0" fontId="3" fillId="0" borderId="11" xfId="0" applyFont="1" applyBorder="1" applyAlignment="1">
      <alignment horizontal="centerContinuous" vertical="center"/>
    </xf>
    <xf numFmtId="0" fontId="3" fillId="0" borderId="12" xfId="0" applyFont="1" applyBorder="1"/>
    <xf numFmtId="0" fontId="3" fillId="0" borderId="13" xfId="0" applyFont="1" applyBorder="1" applyAlignment="1">
      <alignment vertical="center"/>
    </xf>
    <xf numFmtId="176" fontId="3" fillId="0" borderId="7"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shrinkToFit="1"/>
    </xf>
    <xf numFmtId="0" fontId="3" fillId="0" borderId="16" xfId="0" applyFont="1" applyBorder="1" applyAlignment="1">
      <alignment vertical="center" shrinkToFit="1"/>
    </xf>
    <xf numFmtId="0" fontId="3" fillId="0" borderId="5" xfId="0" applyFont="1" applyBorder="1" applyAlignment="1">
      <alignment horizontal="right" vertical="center"/>
    </xf>
    <xf numFmtId="0" fontId="3" fillId="0" borderId="18" xfId="0" applyFont="1" applyBorder="1" applyAlignment="1">
      <alignment vertical="center"/>
    </xf>
    <xf numFmtId="0" fontId="3" fillId="0" borderId="18" xfId="0" applyFont="1" applyBorder="1" applyAlignment="1">
      <alignment horizontal="right" vertical="center"/>
    </xf>
    <xf numFmtId="176" fontId="3" fillId="0" borderId="18" xfId="0" applyNumberFormat="1" applyFont="1" applyBorder="1" applyAlignment="1">
      <alignment vertical="center"/>
    </xf>
    <xf numFmtId="177" fontId="3" fillId="0" borderId="18" xfId="0" applyNumberFormat="1" applyFont="1" applyBorder="1" applyAlignment="1">
      <alignment vertical="center"/>
    </xf>
    <xf numFmtId="0" fontId="4" fillId="0" borderId="18" xfId="0" applyFont="1" applyBorder="1" applyAlignment="1">
      <alignment vertical="center"/>
    </xf>
    <xf numFmtId="0" fontId="7" fillId="0" borderId="18" xfId="0" applyFont="1" applyBorder="1" applyAlignment="1">
      <alignment vertical="center"/>
    </xf>
    <xf numFmtId="179" fontId="7" fillId="0" borderId="18" xfId="0" applyNumberFormat="1" applyFont="1" applyBorder="1" applyAlignment="1">
      <alignment vertical="center"/>
    </xf>
    <xf numFmtId="56" fontId="3" fillId="0" borderId="19" xfId="0" applyNumberFormat="1" applyFont="1" applyBorder="1" applyAlignment="1">
      <alignment vertical="center"/>
    </xf>
    <xf numFmtId="49" fontId="3" fillId="3" borderId="21" xfId="0" applyNumberFormat="1" applyFont="1" applyFill="1" applyBorder="1" applyAlignment="1">
      <alignment horizontal="center" vertical="center"/>
    </xf>
    <xf numFmtId="182" fontId="3" fillId="3" borderId="22" xfId="0" applyNumberFormat="1" applyFont="1" applyFill="1" applyBorder="1" applyAlignment="1" applyProtection="1">
      <alignment horizontal="center" vertical="center"/>
      <protection locked="0"/>
    </xf>
    <xf numFmtId="20" fontId="3" fillId="3" borderId="1" xfId="0" applyNumberFormat="1" applyFont="1" applyFill="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56" fontId="3" fillId="3" borderId="2" xfId="0" applyNumberFormat="1" applyFont="1" applyFill="1" applyBorder="1" applyAlignment="1" applyProtection="1">
      <alignment horizontal="left" vertical="center" shrinkToFit="1"/>
      <protection locked="0"/>
    </xf>
    <xf numFmtId="0" fontId="3" fillId="3" borderId="2" xfId="0" applyFont="1" applyFill="1" applyBorder="1" applyAlignment="1">
      <alignment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3" fillId="0" borderId="5"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shrinkToFit="1"/>
    </xf>
    <xf numFmtId="0" fontId="8" fillId="0" borderId="0" xfId="0" applyFont="1" applyAlignment="1">
      <alignment vertical="center"/>
    </xf>
    <xf numFmtId="180" fontId="4" fillId="0" borderId="3" xfId="0" applyNumberFormat="1" applyFont="1" applyBorder="1" applyAlignment="1">
      <alignment horizontal="center" vertical="center"/>
    </xf>
    <xf numFmtId="184" fontId="3" fillId="0" borderId="15" xfId="0" applyNumberFormat="1" applyFont="1" applyBorder="1" applyAlignment="1">
      <alignment vertical="center"/>
    </xf>
    <xf numFmtId="176" fontId="3" fillId="0" borderId="0" xfId="0" applyNumberFormat="1" applyFont="1" applyAlignment="1">
      <alignment horizontal="center" vertical="center"/>
    </xf>
    <xf numFmtId="0" fontId="3" fillId="0" borderId="5" xfId="0" applyFont="1" applyBorder="1" applyAlignment="1">
      <alignment vertical="center"/>
    </xf>
    <xf numFmtId="183" fontId="3" fillId="0" borderId="5" xfId="0" applyNumberFormat="1" applyFont="1" applyBorder="1" applyAlignment="1">
      <alignment horizontal="right" vertical="center"/>
    </xf>
    <xf numFmtId="177" fontId="3" fillId="0" borderId="5" xfId="0" applyNumberFormat="1" applyFont="1" applyBorder="1" applyAlignment="1">
      <alignment vertical="center"/>
    </xf>
    <xf numFmtId="0" fontId="6" fillId="0" borderId="0" xfId="0" applyFont="1" applyAlignment="1">
      <alignment horizontal="right" vertical="center"/>
    </xf>
    <xf numFmtId="176" fontId="3" fillId="0" borderId="20" xfId="0" applyNumberFormat="1" applyFont="1" applyBorder="1" applyAlignment="1">
      <alignment vertical="center"/>
    </xf>
    <xf numFmtId="0" fontId="3" fillId="0" borderId="20" xfId="0" applyFont="1" applyBorder="1" applyAlignment="1">
      <alignment vertical="center"/>
    </xf>
    <xf numFmtId="183" fontId="3" fillId="0" borderId="20" xfId="0" applyNumberFormat="1" applyFont="1" applyBorder="1" applyAlignment="1">
      <alignment horizontal="right" vertical="center"/>
    </xf>
    <xf numFmtId="0" fontId="9" fillId="0" borderId="0" xfId="0" applyFont="1" applyAlignment="1">
      <alignment vertical="center"/>
    </xf>
    <xf numFmtId="56" fontId="3" fillId="0" borderId="0" xfId="0" applyNumberFormat="1" applyFont="1" applyAlignment="1">
      <alignment vertical="center"/>
    </xf>
    <xf numFmtId="180" fontId="4" fillId="0" borderId="27"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pplyProtection="1">
      <alignment horizontal="center" vertical="center"/>
      <protection locked="0"/>
    </xf>
    <xf numFmtId="20" fontId="3" fillId="3" borderId="28" xfId="0" applyNumberFormat="1" applyFont="1" applyFill="1" applyBorder="1" applyAlignment="1" applyProtection="1">
      <alignment vertical="center"/>
      <protection locked="0"/>
    </xf>
    <xf numFmtId="20" fontId="3" fillId="0" borderId="28" xfId="0" applyNumberFormat="1" applyFont="1" applyBorder="1" applyAlignment="1">
      <alignment vertical="center"/>
    </xf>
    <xf numFmtId="0" fontId="3" fillId="4" borderId="28" xfId="0" applyFont="1" applyFill="1" applyBorder="1" applyAlignment="1" applyProtection="1">
      <alignment horizontal="center" vertical="center"/>
      <protection locked="0"/>
    </xf>
    <xf numFmtId="20" fontId="3" fillId="0" borderId="29" xfId="0" applyNumberFormat="1" applyFont="1" applyBorder="1" applyAlignment="1" applyProtection="1">
      <alignment vertical="center"/>
      <protection locked="0"/>
    </xf>
    <xf numFmtId="0" fontId="4" fillId="0" borderId="19" xfId="0" applyFont="1" applyBorder="1" applyAlignment="1">
      <alignment vertical="center"/>
    </xf>
    <xf numFmtId="0" fontId="4" fillId="0" borderId="23" xfId="0" applyFont="1" applyBorder="1" applyAlignment="1">
      <alignment vertical="center"/>
    </xf>
    <xf numFmtId="180" fontId="4" fillId="0" borderId="24" xfId="0" applyNumberFormat="1" applyFont="1" applyBorder="1" applyAlignment="1">
      <alignment horizontal="center" vertical="center"/>
    </xf>
    <xf numFmtId="0" fontId="3" fillId="5" borderId="5" xfId="0" applyFont="1" applyFill="1" applyBorder="1" applyAlignment="1" applyProtection="1">
      <alignment horizontal="center" vertical="center"/>
      <protection locked="0"/>
    </xf>
    <xf numFmtId="20" fontId="3" fillId="5" borderId="5" xfId="0" applyNumberFormat="1" applyFont="1" applyFill="1" applyBorder="1" applyAlignment="1" applyProtection="1">
      <alignment vertical="center"/>
      <protection locked="0"/>
    </xf>
    <xf numFmtId="0" fontId="3" fillId="6" borderId="5"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180" fontId="4" fillId="0" borderId="30" xfId="0" applyNumberFormat="1" applyFont="1" applyBorder="1" applyAlignment="1">
      <alignment horizontal="center" vertical="center"/>
    </xf>
    <xf numFmtId="20" fontId="3" fillId="5" borderId="5" xfId="0" applyNumberFormat="1" applyFont="1" applyFill="1" applyBorder="1" applyAlignment="1">
      <alignment vertical="center"/>
    </xf>
    <xf numFmtId="183" fontId="3" fillId="0" borderId="5" xfId="0" applyNumberFormat="1"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right" vertical="center"/>
    </xf>
    <xf numFmtId="176" fontId="3" fillId="0" borderId="31" xfId="0" applyNumberFormat="1" applyFont="1" applyBorder="1" applyAlignment="1">
      <alignment vertical="center"/>
    </xf>
    <xf numFmtId="177" fontId="3" fillId="0" borderId="31" xfId="0" applyNumberFormat="1" applyFont="1" applyBorder="1" applyAlignment="1">
      <alignment vertical="center"/>
    </xf>
    <xf numFmtId="0" fontId="4" fillId="0" borderId="31" xfId="0" applyFont="1" applyBorder="1" applyAlignment="1">
      <alignment vertical="center"/>
    </xf>
    <xf numFmtId="179" fontId="3" fillId="0" borderId="31" xfId="0" applyNumberFormat="1" applyFont="1" applyBorder="1" applyAlignment="1">
      <alignment vertical="center"/>
    </xf>
    <xf numFmtId="178" fontId="3" fillId="3" borderId="2" xfId="0" applyNumberFormat="1" applyFont="1" applyFill="1" applyBorder="1" applyAlignment="1" applyProtection="1">
      <alignment vertical="center"/>
      <protection locked="0"/>
    </xf>
    <xf numFmtId="0" fontId="3" fillId="0" borderId="32" xfId="0" applyFont="1" applyBorder="1" applyAlignment="1">
      <alignment vertical="center"/>
    </xf>
    <xf numFmtId="180" fontId="4" fillId="2" borderId="27" xfId="0" applyNumberFormat="1" applyFont="1" applyFill="1" applyBorder="1" applyAlignment="1">
      <alignment horizontal="center" vertical="center"/>
    </xf>
    <xf numFmtId="0" fontId="4" fillId="5" borderId="0" xfId="0" applyFont="1" applyFill="1" applyAlignment="1">
      <alignment vertical="center"/>
    </xf>
    <xf numFmtId="20" fontId="3" fillId="3" borderId="33" xfId="0" applyNumberFormat="1" applyFont="1" applyFill="1" applyBorder="1" applyAlignment="1" applyProtection="1">
      <alignment vertical="center"/>
      <protection locked="0"/>
    </xf>
    <xf numFmtId="20" fontId="3" fillId="0" borderId="33" xfId="0" applyNumberFormat="1" applyFont="1" applyBorder="1" applyAlignment="1">
      <alignment vertical="center"/>
    </xf>
    <xf numFmtId="0" fontId="3" fillId="4" borderId="33" xfId="0" applyFont="1" applyFill="1" applyBorder="1" applyAlignment="1" applyProtection="1">
      <alignment horizontal="center" vertical="center"/>
      <protection locked="0"/>
    </xf>
    <xf numFmtId="20" fontId="3" fillId="3" borderId="2" xfId="0" applyNumberFormat="1" applyFont="1" applyFill="1" applyBorder="1" applyAlignment="1" applyProtection="1">
      <alignment vertical="center"/>
      <protection locked="0"/>
    </xf>
    <xf numFmtId="20" fontId="3" fillId="0" borderId="2" xfId="0" applyNumberFormat="1" applyFont="1" applyBorder="1" applyAlignment="1">
      <alignment vertical="center"/>
    </xf>
    <xf numFmtId="0" fontId="3" fillId="4" borderId="2" xfId="0" applyFont="1" applyFill="1" applyBorder="1" applyAlignment="1" applyProtection="1">
      <alignment horizontal="center" vertical="center"/>
      <protection locked="0"/>
    </xf>
    <xf numFmtId="56" fontId="3" fillId="3" borderId="30" xfId="0" applyNumberFormat="1" applyFont="1" applyFill="1" applyBorder="1" applyAlignment="1" applyProtection="1">
      <alignment horizontal="center" vertical="center"/>
      <protection locked="0"/>
    </xf>
    <xf numFmtId="178" fontId="3" fillId="0" borderId="14" xfId="0" applyNumberFormat="1" applyFont="1" applyBorder="1" applyAlignment="1">
      <alignment vertical="center"/>
    </xf>
    <xf numFmtId="0" fontId="3" fillId="0" borderId="5" xfId="0" applyFont="1" applyBorder="1" applyAlignment="1" applyProtection="1">
      <alignment horizontal="center" vertical="center"/>
      <protection locked="0"/>
    </xf>
    <xf numFmtId="183" fontId="3" fillId="0" borderId="5" xfId="0" applyNumberFormat="1" applyFont="1" applyBorder="1" applyAlignment="1" applyProtection="1">
      <alignment horizontal="right" vertical="center"/>
      <protection locked="0"/>
    </xf>
    <xf numFmtId="184" fontId="3" fillId="0" borderId="15" xfId="0" applyNumberFormat="1" applyFont="1" applyBorder="1" applyAlignment="1" applyProtection="1">
      <alignment vertical="center"/>
      <protection locked="0"/>
    </xf>
    <xf numFmtId="183" fontId="3" fillId="0" borderId="20" xfId="0" applyNumberFormat="1" applyFont="1" applyBorder="1" applyAlignment="1" applyProtection="1">
      <alignment horizontal="right" vertical="center"/>
      <protection locked="0"/>
    </xf>
    <xf numFmtId="183" fontId="3" fillId="0" borderId="5" xfId="0" applyNumberFormat="1" applyFont="1" applyBorder="1" applyAlignment="1" applyProtection="1">
      <alignment vertical="center"/>
      <protection locked="0"/>
    </xf>
    <xf numFmtId="180" fontId="4" fillId="2" borderId="30" xfId="0" applyNumberFormat="1" applyFont="1" applyFill="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pplyProtection="1">
      <alignment horizontal="center" vertical="center"/>
      <protection locked="0"/>
    </xf>
    <xf numFmtId="20" fontId="3" fillId="3" borderId="35" xfId="0" applyNumberFormat="1" applyFont="1" applyFill="1" applyBorder="1" applyAlignment="1" applyProtection="1">
      <alignment vertical="center"/>
      <protection locked="0"/>
    </xf>
    <xf numFmtId="20" fontId="3" fillId="0" borderId="35" xfId="0" applyNumberFormat="1" applyFont="1" applyBorder="1" applyAlignment="1">
      <alignment vertical="center"/>
    </xf>
    <xf numFmtId="0" fontId="1" fillId="0" borderId="0" xfId="1">
      <alignment vertical="center"/>
    </xf>
    <xf numFmtId="56" fontId="3" fillId="5" borderId="2" xfId="0" applyNumberFormat="1" applyFont="1" applyFill="1" applyBorder="1" applyAlignment="1" applyProtection="1">
      <alignment horizontal="center" vertical="center"/>
      <protection locked="0"/>
    </xf>
    <xf numFmtId="56" fontId="3" fillId="5" borderId="2" xfId="0" applyNumberFormat="1" applyFont="1" applyFill="1" applyBorder="1" applyAlignment="1" applyProtection="1">
      <alignment horizontal="left" vertical="center" shrinkToFit="1"/>
      <protection locked="0"/>
    </xf>
    <xf numFmtId="178" fontId="3" fillId="5" borderId="2" xfId="0" applyNumberFormat="1" applyFont="1" applyFill="1" applyBorder="1" applyAlignment="1" applyProtection="1">
      <alignment vertical="center"/>
      <protection locked="0"/>
    </xf>
    <xf numFmtId="0" fontId="4" fillId="0" borderId="20" xfId="0" applyFont="1" applyBorder="1"/>
    <xf numFmtId="0" fontId="16" fillId="0" borderId="0" xfId="1" applyFont="1">
      <alignment vertical="center"/>
    </xf>
    <xf numFmtId="56" fontId="3" fillId="5" borderId="7" xfId="0" applyNumberFormat="1" applyFont="1" applyFill="1" applyBorder="1" applyAlignment="1" applyProtection="1">
      <alignment horizontal="center" vertical="center"/>
      <protection locked="0"/>
    </xf>
    <xf numFmtId="56" fontId="3" fillId="5" borderId="7" xfId="0" applyNumberFormat="1" applyFont="1" applyFill="1" applyBorder="1" applyAlignment="1" applyProtection="1">
      <alignment horizontal="left" vertical="center" shrinkToFit="1"/>
      <protection locked="0"/>
    </xf>
    <xf numFmtId="178" fontId="3" fillId="5" borderId="7" xfId="0" applyNumberFormat="1" applyFont="1" applyFill="1" applyBorder="1" applyAlignment="1" applyProtection="1">
      <alignment vertical="center"/>
      <protection locked="0"/>
    </xf>
    <xf numFmtId="0" fontId="17" fillId="0" borderId="0" xfId="0" applyFont="1" applyAlignment="1">
      <alignment vertical="center"/>
    </xf>
    <xf numFmtId="183" fontId="7" fillId="0" borderId="20" xfId="0" applyNumberFormat="1" applyFont="1" applyBorder="1"/>
    <xf numFmtId="0" fontId="18" fillId="0" borderId="2" xfId="1" applyFont="1" applyBorder="1">
      <alignment vertical="center"/>
    </xf>
    <xf numFmtId="55" fontId="18" fillId="0" borderId="2" xfId="1" applyNumberFormat="1" applyFont="1" applyBorder="1">
      <alignment vertical="center"/>
    </xf>
    <xf numFmtId="0" fontId="18" fillId="0" borderId="37" xfId="1" applyFont="1" applyBorder="1">
      <alignment vertical="center"/>
    </xf>
    <xf numFmtId="55" fontId="18" fillId="0" borderId="37" xfId="1" applyNumberFormat="1" applyFont="1" applyBorder="1">
      <alignment vertical="center"/>
    </xf>
    <xf numFmtId="0" fontId="18" fillId="0" borderId="37" xfId="1" applyFont="1" applyBorder="1" applyAlignment="1">
      <alignment vertical="center" wrapText="1"/>
    </xf>
    <xf numFmtId="0" fontId="18" fillId="0" borderId="40" xfId="1" applyFont="1" applyBorder="1">
      <alignment vertical="center"/>
    </xf>
    <xf numFmtId="0" fontId="3" fillId="0" borderId="40" xfId="1" applyFont="1" applyBorder="1" applyAlignment="1">
      <alignment horizontal="center" vertical="center"/>
    </xf>
    <xf numFmtId="0" fontId="18" fillId="0" borderId="13" xfId="1" applyFont="1" applyBorder="1">
      <alignment vertical="center"/>
    </xf>
    <xf numFmtId="0" fontId="3" fillId="0" borderId="7" xfId="0" applyFont="1" applyBorder="1" applyAlignment="1">
      <alignment vertical="center"/>
    </xf>
    <xf numFmtId="0" fontId="18" fillId="0" borderId="1" xfId="1" applyFont="1" applyBorder="1">
      <alignment vertical="center"/>
    </xf>
    <xf numFmtId="0" fontId="3" fillId="0" borderId="2" xfId="0" applyFont="1" applyBorder="1" applyAlignment="1">
      <alignment vertical="center"/>
    </xf>
    <xf numFmtId="0" fontId="18" fillId="0" borderId="35" xfId="1" applyFont="1" applyBorder="1">
      <alignment vertical="center"/>
    </xf>
    <xf numFmtId="0" fontId="18" fillId="0" borderId="36" xfId="1" applyFont="1" applyBorder="1">
      <alignment vertical="center"/>
    </xf>
    <xf numFmtId="0" fontId="3" fillId="0" borderId="7" xfId="0" applyFont="1" applyBorder="1" applyAlignment="1">
      <alignment horizontal="center" vertical="center"/>
    </xf>
    <xf numFmtId="178" fontId="3" fillId="0" borderId="41" xfId="0" applyNumberFormat="1" applyFont="1" applyBorder="1" applyAlignment="1">
      <alignment vertical="center"/>
    </xf>
    <xf numFmtId="0" fontId="3" fillId="0" borderId="42" xfId="0" applyFont="1" applyBorder="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4" xfId="0" applyFont="1" applyBorder="1" applyAlignment="1">
      <alignment vertical="center"/>
    </xf>
    <xf numFmtId="0" fontId="3" fillId="0" borderId="0" xfId="0" applyFont="1"/>
    <xf numFmtId="0" fontId="4" fillId="0" borderId="13" xfId="0" applyFont="1" applyBorder="1" applyAlignment="1">
      <alignment vertical="center"/>
    </xf>
    <xf numFmtId="0" fontId="4" fillId="0" borderId="7" xfId="0" applyFont="1" applyBorder="1" applyAlignment="1">
      <alignment vertical="center"/>
    </xf>
    <xf numFmtId="0" fontId="4" fillId="0" borderId="43" xfId="0" applyFont="1" applyBorder="1" applyAlignment="1">
      <alignmen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21" fillId="0" borderId="0" xfId="0" applyFont="1"/>
    <xf numFmtId="0" fontId="4" fillId="0" borderId="0" xfId="0" applyFont="1"/>
    <xf numFmtId="0" fontId="0" fillId="0" borderId="0" xfId="0"/>
    <xf numFmtId="0" fontId="3" fillId="0" borderId="16" xfId="0" applyFont="1" applyBorder="1" applyAlignment="1">
      <alignmen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3" fillId="3" borderId="2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3" borderId="21" xfId="0" applyFont="1" applyFill="1" applyBorder="1" applyAlignment="1" applyProtection="1">
      <alignment horizontal="right" vertical="center"/>
      <protection locked="0"/>
    </xf>
    <xf numFmtId="0" fontId="3" fillId="3" borderId="11" xfId="0" applyFont="1" applyFill="1" applyBorder="1" applyAlignment="1" applyProtection="1">
      <alignment horizontal="right" vertical="center"/>
      <protection locked="0"/>
    </xf>
    <xf numFmtId="0" fontId="3" fillId="3" borderId="12" xfId="0" applyFont="1" applyFill="1" applyBorder="1" applyAlignment="1" applyProtection="1">
      <alignment horizontal="right" vertical="center"/>
      <protection locked="0"/>
    </xf>
    <xf numFmtId="0" fontId="6" fillId="0" borderId="0" xfId="0" applyFont="1" applyAlignment="1">
      <alignment vertical="top" wrapText="1"/>
    </xf>
    <xf numFmtId="0" fontId="6" fillId="0" borderId="0" xfId="0" applyFont="1" applyAlignment="1">
      <alignment vertical="top"/>
    </xf>
    <xf numFmtId="0" fontId="3" fillId="0" borderId="34" xfId="0" applyFont="1" applyBorder="1" applyAlignment="1">
      <alignment horizontal="center" vertical="center"/>
    </xf>
    <xf numFmtId="0" fontId="3" fillId="0" borderId="14" xfId="0" applyFont="1" applyBorder="1" applyAlignment="1">
      <alignment horizontal="center" vertical="center"/>
    </xf>
    <xf numFmtId="49" fontId="3" fillId="3" borderId="11" xfId="0" applyNumberFormat="1" applyFont="1" applyFill="1" applyBorder="1" applyAlignment="1">
      <alignment horizontal="center" vertical="center"/>
    </xf>
    <xf numFmtId="49" fontId="3" fillId="3" borderId="12" xfId="0" applyNumberFormat="1" applyFont="1" applyFill="1" applyBorder="1" applyAlignment="1">
      <alignment horizontal="center" vertical="center"/>
    </xf>
    <xf numFmtId="0" fontId="6" fillId="0" borderId="0" xfId="0" applyFont="1" applyAlignment="1">
      <alignment horizontal="left" vertical="top" shrinkToFit="1"/>
    </xf>
    <xf numFmtId="181" fontId="3" fillId="3" borderId="21" xfId="0" applyNumberFormat="1" applyFont="1" applyFill="1" applyBorder="1" applyAlignment="1" applyProtection="1">
      <alignment horizontal="center" vertical="center"/>
      <protection locked="0"/>
    </xf>
    <xf numFmtId="181" fontId="3" fillId="3" borderId="11" xfId="0" applyNumberFormat="1" applyFont="1" applyFill="1" applyBorder="1" applyAlignment="1" applyProtection="1">
      <alignment horizontal="center" vertical="center"/>
      <protection locked="0"/>
    </xf>
    <xf numFmtId="0" fontId="17" fillId="0" borderId="0" xfId="0" applyFont="1" applyAlignment="1">
      <alignment wrapText="1"/>
    </xf>
    <xf numFmtId="0" fontId="20" fillId="0" borderId="0" xfId="0" applyFont="1" applyAlignment="1">
      <alignment wrapText="1"/>
    </xf>
    <xf numFmtId="49" fontId="3" fillId="3" borderId="21" xfId="0" applyNumberFormat="1" applyFont="1" applyFill="1" applyBorder="1" applyAlignment="1">
      <alignment horizontal="center" vertical="center"/>
    </xf>
    <xf numFmtId="0" fontId="6" fillId="0" borderId="0" xfId="0" applyFont="1" applyAlignment="1">
      <alignment vertical="top" shrinkToFit="1"/>
    </xf>
    <xf numFmtId="0" fontId="3" fillId="3"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176" fontId="3" fillId="0" borderId="5"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2" fillId="4" borderId="16" xfId="0" applyFont="1" applyFill="1" applyBorder="1" applyAlignment="1" applyProtection="1">
      <alignment horizontal="center" vertical="center"/>
      <protection locked="0"/>
    </xf>
    <xf numFmtId="0" fontId="0" fillId="0" borderId="11" xfId="0" applyBorder="1" applyAlignment="1">
      <alignment horizontal="center" vertical="center"/>
    </xf>
    <xf numFmtId="0" fontId="13" fillId="3" borderId="16" xfId="0" applyFont="1" applyFill="1" applyBorder="1" applyAlignment="1">
      <alignment horizontal="center" vertical="center"/>
    </xf>
    <xf numFmtId="0" fontId="0" fillId="3" borderId="12" xfId="0" applyFill="1" applyBorder="1" applyAlignment="1">
      <alignment vertical="center"/>
    </xf>
    <xf numFmtId="0" fontId="6" fillId="0" borderId="45"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4" fillId="0" borderId="0" xfId="1" applyFont="1" applyAlignment="1">
      <alignment horizontal="center" vertical="center"/>
    </xf>
    <xf numFmtId="0" fontId="1" fillId="0" borderId="0" xfId="1" applyAlignment="1">
      <alignment horizontal="center" vertical="center"/>
    </xf>
    <xf numFmtId="0" fontId="18" fillId="0" borderId="2" xfId="1" applyFont="1" applyBorder="1" applyAlignment="1">
      <alignment vertical="center" wrapText="1"/>
    </xf>
    <xf numFmtId="0" fontId="18" fillId="0" borderId="2" xfId="1" applyFont="1" applyBorder="1">
      <alignment vertical="center"/>
    </xf>
    <xf numFmtId="0" fontId="18" fillId="0" borderId="36" xfId="1" applyFont="1" applyBorder="1">
      <alignment vertical="center"/>
    </xf>
    <xf numFmtId="0" fontId="19" fillId="0" borderId="37" xfId="0" applyFont="1" applyBorder="1" applyAlignment="1">
      <alignment vertical="center"/>
    </xf>
    <xf numFmtId="0" fontId="19" fillId="0" borderId="35" xfId="0" applyFont="1" applyBorder="1" applyAlignment="1">
      <alignment vertical="center"/>
    </xf>
    <xf numFmtId="0" fontId="4" fillId="0" borderId="0" xfId="0" applyFont="1" applyAlignment="1">
      <alignment wrapText="1"/>
    </xf>
    <xf numFmtId="0" fontId="0" fillId="0" borderId="0" xfId="0" applyAlignment="1">
      <alignment wrapText="1"/>
    </xf>
    <xf numFmtId="0" fontId="3" fillId="0" borderId="38" xfId="0" applyFont="1" applyBorder="1" applyAlignment="1">
      <alignment horizontal="center" vertical="center"/>
    </xf>
    <xf numFmtId="0" fontId="3" fillId="0" borderId="39" xfId="0" applyFont="1" applyBorder="1" applyAlignment="1">
      <alignment horizontal="center" vertical="center"/>
    </xf>
  </cellXfs>
  <cellStyles count="2">
    <cellStyle name="標準" xfId="0" builtinId="0"/>
    <cellStyle name="標準 2" xfId="1" xr:uid="{3C1EE05A-E5DA-4D17-B109-9B2E7D28A4CC}"/>
  </cellStyles>
  <dxfs count="13">
    <dxf>
      <fill>
        <patternFill>
          <bgColor theme="1" tint="0.24994659260841701"/>
        </patternFill>
      </fill>
    </dxf>
    <dxf>
      <fill>
        <patternFill>
          <bgColor theme="1" tint="0.499984740745262"/>
        </patternFill>
      </fill>
    </dxf>
    <dxf>
      <fill>
        <patternFill>
          <bgColor theme="1" tint="0.499984740745262"/>
        </patternFill>
      </fill>
    </dxf>
    <dxf>
      <fill>
        <patternFill>
          <bgColor theme="9" tint="0.39994506668294322"/>
        </patternFill>
      </fill>
    </dxf>
    <dxf>
      <fill>
        <patternFill>
          <bgColor theme="1" tint="0.499984740745262"/>
        </patternFill>
      </fill>
    </dxf>
    <dxf>
      <font>
        <color rgb="FFFF0000"/>
      </font>
      <fill>
        <patternFill patternType="none">
          <bgColor auto="1"/>
        </patternFill>
      </fill>
    </dxf>
    <dxf>
      <fill>
        <patternFill>
          <bgColor theme="1" tint="0.24994659260841701"/>
        </patternFill>
      </fill>
    </dxf>
    <dxf>
      <fill>
        <patternFill>
          <bgColor theme="1" tint="0.499984740745262"/>
        </patternFill>
      </fill>
    </dxf>
    <dxf>
      <fill>
        <patternFill>
          <bgColor theme="1" tint="0.499984740745262"/>
        </patternFill>
      </fill>
    </dxf>
    <dxf>
      <fill>
        <patternFill>
          <bgColor theme="9" tint="0.39994506668294322"/>
        </patternFill>
      </fill>
    </dxf>
    <dxf>
      <fill>
        <patternFill>
          <bgColor theme="1" tint="0.34998626667073579"/>
        </patternFill>
      </fill>
    </dxf>
    <dxf>
      <font>
        <color rgb="FFFF0000"/>
      </font>
      <fill>
        <patternFill patternType="none">
          <bgColor auto="1"/>
        </patternFill>
      </fill>
    </dxf>
    <dxf>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12</xdr:col>
      <xdr:colOff>1185815</xdr:colOff>
      <xdr:row>0</xdr:row>
      <xdr:rowOff>108856</xdr:rowOff>
    </xdr:from>
    <xdr:ext cx="1358577" cy="20185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263015" y="108856"/>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046</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(ver.6.01)</a:t>
          </a:r>
        </a:p>
      </xdr:txBody>
    </xdr:sp>
    <xdr:clientData/>
  </xdr:oneCellAnchor>
  <xdr:oneCellAnchor>
    <xdr:from>
      <xdr:col>12</xdr:col>
      <xdr:colOff>1185818</xdr:colOff>
      <xdr:row>0</xdr:row>
      <xdr:rowOff>108859</xdr:rowOff>
    </xdr:from>
    <xdr:ext cx="1358577" cy="201850"/>
    <xdr:sp macro="" textlink="">
      <xdr:nvSpPr>
        <xdr:cNvPr id="3" name="Text Box 1">
          <a:extLst>
            <a:ext uri="{FF2B5EF4-FFF2-40B4-BE49-F238E27FC236}">
              <a16:creationId xmlns:a16="http://schemas.microsoft.com/office/drawing/2014/main" id="{1DF25989-FF25-43EC-A7A6-9016006892C2}"/>
            </a:ext>
          </a:extLst>
        </xdr:cNvPr>
        <xdr:cNvSpPr txBox="1">
          <a:spLocks noChangeArrowheads="1"/>
        </xdr:cNvSpPr>
      </xdr:nvSpPr>
      <xdr:spPr bwMode="auto">
        <a:xfrm>
          <a:off x="9263018" y="108859"/>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046</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(ver.6.01)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971550</xdr:colOff>
      <xdr:row>0</xdr:row>
      <xdr:rowOff>0</xdr:rowOff>
    </xdr:from>
    <xdr:ext cx="1358577" cy="201850"/>
    <xdr:sp macro="" textlink="">
      <xdr:nvSpPr>
        <xdr:cNvPr id="3" name="Text Box 1">
          <a:extLst>
            <a:ext uri="{FF2B5EF4-FFF2-40B4-BE49-F238E27FC236}">
              <a16:creationId xmlns:a16="http://schemas.microsoft.com/office/drawing/2014/main" id="{BE9EBBAC-82E9-4CC2-9B89-9BF32EA27FD9}"/>
            </a:ext>
          </a:extLst>
        </xdr:cNvPr>
        <xdr:cNvSpPr txBox="1">
          <a:spLocks noChangeArrowheads="1"/>
        </xdr:cNvSpPr>
      </xdr:nvSpPr>
      <xdr:spPr bwMode="auto">
        <a:xfrm>
          <a:off x="6680200" y="0"/>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046</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(ver.6.01)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457101</xdr:colOff>
      <xdr:row>52</xdr:row>
      <xdr:rowOff>230281</xdr:rowOff>
    </xdr:from>
    <xdr:ext cx="837737" cy="692562"/>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896501" y="13412881"/>
          <a:ext cx="837737" cy="692562"/>
        </a:xfrm>
        <a:prstGeom prst="rect">
          <a:avLst/>
        </a:prstGeom>
        <a:noFill/>
      </xdr:spPr>
      <xdr:txBody>
        <a:bodyPr wrap="square" lIns="91440" tIns="45720" rIns="91440" bIns="45720">
          <a:spAutoFit/>
        </a:bodyPr>
        <a:lstStyle/>
        <a:p>
          <a:pPr algn="ctr"/>
          <a:r>
            <a:rPr lang="ja-JP" altLang="en-US" sz="3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t>
          </a:r>
        </a:p>
      </xdr:txBody>
    </xdr:sp>
    <xdr:clientData/>
  </xdr:oneCellAnchor>
  <xdr:twoCellAnchor>
    <xdr:from>
      <xdr:col>15</xdr:col>
      <xdr:colOff>363681</xdr:colOff>
      <xdr:row>2</xdr:row>
      <xdr:rowOff>1</xdr:rowOff>
    </xdr:from>
    <xdr:to>
      <xdr:col>16</xdr:col>
      <xdr:colOff>692726</xdr:colOff>
      <xdr:row>48</xdr:row>
      <xdr:rowOff>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12018817" y="623456"/>
          <a:ext cx="692727" cy="11828318"/>
        </a:xfrm>
        <a:prstGeom prst="rightBrace">
          <a:avLst>
            <a:gd name="adj1" fmla="val 8333"/>
            <a:gd name="adj2" fmla="val 5073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23801</xdr:colOff>
      <xdr:row>21</xdr:row>
      <xdr:rowOff>23812</xdr:rowOff>
    </xdr:from>
    <xdr:to>
      <xdr:col>21</xdr:col>
      <xdr:colOff>0</xdr:colOff>
      <xdr:row>26</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735346" y="6171767"/>
          <a:ext cx="2747109" cy="1188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①</a:t>
          </a:r>
          <a:endParaRPr kumimoji="1" lang="en-US" altLang="ja-JP" sz="1600"/>
        </a:p>
        <a:p>
          <a:pPr algn="l"/>
          <a:r>
            <a:rPr kumimoji="1" lang="ja-JP" altLang="en-US" sz="1600"/>
            <a:t>派遣先で、日々の就業状況を記入してください。</a:t>
          </a:r>
          <a:endParaRPr kumimoji="1" lang="en-US" altLang="ja-JP" sz="1600"/>
        </a:p>
        <a:p>
          <a:pPr algn="l"/>
          <a:endParaRPr kumimoji="1" lang="ja-JP" altLang="en-US" sz="1600"/>
        </a:p>
      </xdr:txBody>
    </xdr:sp>
    <xdr:clientData/>
  </xdr:twoCellAnchor>
  <xdr:twoCellAnchor>
    <xdr:from>
      <xdr:col>17</xdr:col>
      <xdr:colOff>23801</xdr:colOff>
      <xdr:row>36</xdr:row>
      <xdr:rowOff>242453</xdr:rowOff>
    </xdr:from>
    <xdr:to>
      <xdr:col>21</xdr:col>
      <xdr:colOff>0</xdr:colOff>
      <xdr:row>41</xdr:row>
      <xdr:rowOff>242454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2735346" y="10027226"/>
          <a:ext cx="2747109" cy="12122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600"/>
            <a:t>③</a:t>
          </a:r>
          <a:endParaRPr kumimoji="1" lang="en-US" altLang="ja-JP" sz="1600"/>
        </a:p>
        <a:p>
          <a:pPr algn="l">
            <a:lnSpc>
              <a:spcPts val="2000"/>
            </a:lnSpc>
          </a:pPr>
          <a:r>
            <a:rPr kumimoji="1" lang="ja-JP" altLang="en-US" sz="1600"/>
            <a:t>原本を、派遣元に渡してください。</a:t>
          </a:r>
        </a:p>
      </xdr:txBody>
    </xdr:sp>
    <xdr:clientData/>
  </xdr:twoCellAnchor>
  <xdr:twoCellAnchor>
    <xdr:from>
      <xdr:col>4</xdr:col>
      <xdr:colOff>775607</xdr:colOff>
      <xdr:row>1</xdr:row>
      <xdr:rowOff>108857</xdr:rowOff>
    </xdr:from>
    <xdr:to>
      <xdr:col>7</xdr:col>
      <xdr:colOff>544286</xdr:colOff>
      <xdr:row>3</xdr:row>
      <xdr:rowOff>190501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3415393" y="408214"/>
          <a:ext cx="2217964" cy="680358"/>
        </a:xfrm>
        <a:prstGeom prst="wedgeRectCallout">
          <a:avLst>
            <a:gd name="adj1" fmla="val -84657"/>
            <a:gd name="adj2" fmla="val 116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年と月を入力すると、日付と曜日が自動計算されます。</a:t>
          </a:r>
        </a:p>
      </xdr:txBody>
    </xdr:sp>
    <xdr:clientData/>
  </xdr:twoCellAnchor>
  <xdr:twoCellAnchor>
    <xdr:from>
      <xdr:col>9</xdr:col>
      <xdr:colOff>435430</xdr:colOff>
      <xdr:row>12</xdr:row>
      <xdr:rowOff>184098</xdr:rowOff>
    </xdr:from>
    <xdr:to>
      <xdr:col>12</xdr:col>
      <xdr:colOff>65636</xdr:colOff>
      <xdr:row>15</xdr:row>
      <xdr:rowOff>27215</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7102930" y="4021312"/>
          <a:ext cx="1875385" cy="577903"/>
        </a:xfrm>
        <a:prstGeom prst="wedgeRectCallout">
          <a:avLst>
            <a:gd name="adj1" fmla="val -78916"/>
            <a:gd name="adj2" fmla="val -469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派遣先の方が、入力してください。</a:t>
          </a:r>
        </a:p>
      </xdr:txBody>
    </xdr:sp>
    <xdr:clientData/>
  </xdr:twoCellAnchor>
  <xdr:oneCellAnchor>
    <xdr:from>
      <xdr:col>12</xdr:col>
      <xdr:colOff>1185818</xdr:colOff>
      <xdr:row>0</xdr:row>
      <xdr:rowOff>108859</xdr:rowOff>
    </xdr:from>
    <xdr:ext cx="1358577" cy="201850"/>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263018" y="108859"/>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046</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(ver.6.01)</a:t>
          </a:r>
        </a:p>
      </xdr:txBody>
    </xdr:sp>
    <xdr:clientData/>
  </xdr:oneCellAnchor>
  <xdr:twoCellAnchor>
    <xdr:from>
      <xdr:col>10</xdr:col>
      <xdr:colOff>19050</xdr:colOff>
      <xdr:row>33</xdr:row>
      <xdr:rowOff>112184</xdr:rowOff>
    </xdr:from>
    <xdr:to>
      <xdr:col>13</xdr:col>
      <xdr:colOff>838200</xdr:colOff>
      <xdr:row>40</xdr:row>
      <xdr:rowOff>203200</xdr:rowOff>
    </xdr:to>
    <xdr:sp macro="" textlink="">
      <xdr:nvSpPr>
        <xdr:cNvPr id="32" name="四角形吹き出し 31">
          <a:extLst>
            <a:ext uri="{FF2B5EF4-FFF2-40B4-BE49-F238E27FC236}">
              <a16:creationId xmlns:a16="http://schemas.microsoft.com/office/drawing/2014/main" id="{00000000-0008-0000-0100-000020000000}"/>
            </a:ext>
          </a:extLst>
        </xdr:cNvPr>
        <xdr:cNvSpPr/>
      </xdr:nvSpPr>
      <xdr:spPr>
        <a:xfrm>
          <a:off x="7181850" y="9072034"/>
          <a:ext cx="3168650" cy="1780116"/>
        </a:xfrm>
        <a:prstGeom prst="wedgeRectCallout">
          <a:avLst>
            <a:gd name="adj1" fmla="val 24294"/>
            <a:gd name="adj2" fmla="val -6783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lumMod val="95000"/>
                  <a:lumOff val="5000"/>
                </a:schemeClr>
              </a:solidFill>
            </a:rPr>
            <a:t>【</a:t>
          </a:r>
          <a:r>
            <a:rPr kumimoji="1" lang="ja-JP" altLang="en-US" sz="1100" b="1">
              <a:solidFill>
                <a:schemeClr val="tx1">
                  <a:lumMod val="95000"/>
                  <a:lumOff val="5000"/>
                </a:schemeClr>
              </a:solidFill>
            </a:rPr>
            <a:t>インボイス制度対応</a:t>
          </a:r>
          <a:r>
            <a:rPr kumimoji="1" lang="en-US" altLang="ja-JP" sz="1100" b="1">
              <a:solidFill>
                <a:schemeClr val="tx1">
                  <a:lumMod val="95000"/>
                  <a:lumOff val="5000"/>
                </a:schemeClr>
              </a:solidFill>
            </a:rPr>
            <a:t>】</a:t>
          </a:r>
        </a:p>
        <a:p>
          <a:pPr algn="l"/>
          <a:endParaRPr kumimoji="1" lang="en-US" altLang="ja-JP" sz="1100">
            <a:solidFill>
              <a:schemeClr val="tx1">
                <a:lumMod val="95000"/>
                <a:lumOff val="5000"/>
              </a:schemeClr>
            </a:solidFill>
          </a:endParaRPr>
        </a:p>
        <a:p>
          <a:pPr algn="l"/>
          <a:r>
            <a:rPr kumimoji="1" lang="ja-JP" altLang="en-US" sz="1100">
              <a:solidFill>
                <a:schemeClr val="tx1">
                  <a:lumMod val="95000"/>
                  <a:lumOff val="5000"/>
                </a:schemeClr>
              </a:solidFill>
            </a:rPr>
            <a:t>派遣スタッフが旅費を立替払いした場合は、その金額を入力してください。</a:t>
          </a:r>
          <a:endParaRPr kumimoji="1" lang="en-US" altLang="ja-JP" sz="1100">
            <a:solidFill>
              <a:schemeClr val="tx1">
                <a:lumMod val="95000"/>
                <a:lumOff val="5000"/>
              </a:schemeClr>
            </a:solidFill>
          </a:endParaRPr>
        </a:p>
        <a:p>
          <a:pPr algn="l"/>
          <a:endParaRPr kumimoji="1" lang="en-US" altLang="ja-JP" sz="1100">
            <a:solidFill>
              <a:schemeClr val="tx1">
                <a:lumMod val="95000"/>
                <a:lumOff val="5000"/>
              </a:schemeClr>
            </a:solidFill>
          </a:endParaRPr>
        </a:p>
        <a:p>
          <a:pPr algn="l"/>
          <a:r>
            <a:rPr kumimoji="1" lang="ja-JP" altLang="en-US" sz="1100" b="1">
              <a:solidFill>
                <a:srgbClr val="FF0000"/>
              </a:solidFill>
              <a:effectLst/>
              <a:latin typeface="+mn-lt"/>
              <a:ea typeface="+mn-ea"/>
              <a:cs typeface="+mn-cs"/>
            </a:rPr>
            <a:t>実費が発生し、</a:t>
          </a:r>
          <a:r>
            <a:rPr kumimoji="1" lang="ja-JP" altLang="ja-JP" sz="1100" b="1">
              <a:solidFill>
                <a:srgbClr val="FF0000"/>
              </a:solidFill>
              <a:effectLst/>
              <a:latin typeface="+mn-lt"/>
              <a:ea typeface="+mn-ea"/>
              <a:cs typeface="+mn-cs"/>
            </a:rPr>
            <a:t>派遣元会社で</a:t>
          </a:r>
          <a:r>
            <a:rPr kumimoji="1" lang="ja-JP" altLang="en-US" sz="1100" b="1">
              <a:solidFill>
                <a:srgbClr val="FF0000"/>
              </a:solidFill>
              <a:effectLst/>
              <a:latin typeface="+mn-lt"/>
              <a:ea typeface="+mn-ea"/>
              <a:cs typeface="+mn-cs"/>
            </a:rPr>
            <a:t>実費</a:t>
          </a:r>
          <a:r>
            <a:rPr kumimoji="1" lang="ja-JP" altLang="ja-JP" sz="1100" b="1">
              <a:solidFill>
                <a:srgbClr val="FF0000"/>
              </a:solidFill>
              <a:effectLst/>
              <a:latin typeface="+mn-lt"/>
              <a:ea typeface="+mn-ea"/>
              <a:cs typeface="+mn-cs"/>
            </a:rPr>
            <a:t>を</a:t>
          </a:r>
          <a:r>
            <a:rPr kumimoji="1" lang="ja-JP" altLang="en-US" sz="1100" b="1">
              <a:solidFill>
                <a:srgbClr val="FF0000"/>
              </a:solidFill>
              <a:effectLst/>
              <a:latin typeface="+mn-lt"/>
              <a:ea typeface="+mn-ea"/>
              <a:cs typeface="+mn-cs"/>
            </a:rPr>
            <a:t>立替金として処理する場合、</a:t>
          </a:r>
          <a:r>
            <a:rPr kumimoji="1" lang="ja-JP" altLang="ja-JP" sz="1100" b="1">
              <a:solidFill>
                <a:srgbClr val="FF0000"/>
              </a:solidFill>
              <a:effectLst/>
              <a:latin typeface="+mn-lt"/>
              <a:ea typeface="+mn-ea"/>
              <a:cs typeface="+mn-cs"/>
            </a:rPr>
            <a:t>消費税額を別途</a:t>
          </a:r>
          <a:r>
            <a:rPr kumimoji="1" lang="ja-JP" altLang="en-US" sz="1100" b="1">
              <a:solidFill>
                <a:srgbClr val="FF0000"/>
              </a:solidFill>
              <a:effectLst/>
              <a:latin typeface="+mn-lt"/>
              <a:ea typeface="+mn-ea"/>
              <a:cs typeface="+mn-cs"/>
            </a:rPr>
            <a:t>精算および追加の記載事項が必要ですので</a:t>
          </a:r>
          <a:r>
            <a:rPr kumimoji="1" lang="ja-JP" altLang="ja-JP" sz="1100" b="1">
              <a:solidFill>
                <a:srgbClr val="FF0000"/>
              </a:solidFill>
              <a:effectLst/>
              <a:latin typeface="+mn-lt"/>
              <a:ea typeface="+mn-ea"/>
              <a:cs typeface="+mn-cs"/>
            </a:rPr>
            <a:t>、本欄は使用せず</a:t>
          </a:r>
          <a:r>
            <a:rPr kumimoji="1" lang="ja-JP" altLang="en-US" sz="1100" b="1">
              <a:solidFill>
                <a:srgbClr val="FF0000"/>
              </a:solidFill>
              <a:effectLst/>
              <a:latin typeface="+mn-lt"/>
              <a:ea typeface="+mn-ea"/>
              <a:cs typeface="+mn-cs"/>
            </a:rPr>
            <a:t>シート「立替金管理簿」を使用ください</a:t>
          </a:r>
          <a:endParaRPr kumimoji="1" lang="en-US" altLang="ja-JP" sz="1100">
            <a:solidFill>
              <a:srgbClr val="FF0000"/>
            </a:solidFill>
          </a:endParaRPr>
        </a:p>
        <a:p>
          <a:pPr algn="l"/>
          <a:br>
            <a:rPr kumimoji="1" lang="en-US" altLang="ja-JP" sz="1100">
              <a:solidFill>
                <a:schemeClr val="tx1">
                  <a:lumMod val="95000"/>
                  <a:lumOff val="5000"/>
                </a:schemeClr>
              </a:solidFill>
            </a:rPr>
          </a:br>
          <a:endParaRPr kumimoji="1" lang="ja-JP" altLang="en-US" sz="1100" b="1">
            <a:solidFill>
              <a:srgbClr val="C00000"/>
            </a:solidFill>
          </a:endParaRPr>
        </a:p>
      </xdr:txBody>
    </xdr:sp>
    <xdr:clientData/>
  </xdr:twoCellAnchor>
  <xdr:twoCellAnchor>
    <xdr:from>
      <xdr:col>3</xdr:col>
      <xdr:colOff>685800</xdr:colOff>
      <xdr:row>15</xdr:row>
      <xdr:rowOff>76200</xdr:rowOff>
    </xdr:from>
    <xdr:to>
      <xdr:col>7</xdr:col>
      <xdr:colOff>229959</xdr:colOff>
      <xdr:row>18</xdr:row>
      <xdr:rowOff>185058</xdr:rowOff>
    </xdr:to>
    <xdr:sp macro="" textlink="">
      <xdr:nvSpPr>
        <xdr:cNvPr id="35" name="四角形吹き出し 34">
          <a:extLst>
            <a:ext uri="{FF2B5EF4-FFF2-40B4-BE49-F238E27FC236}">
              <a16:creationId xmlns:a16="http://schemas.microsoft.com/office/drawing/2014/main" id="{00000000-0008-0000-0100-000023000000}"/>
            </a:ext>
          </a:extLst>
        </xdr:cNvPr>
        <xdr:cNvSpPr/>
      </xdr:nvSpPr>
      <xdr:spPr>
        <a:xfrm>
          <a:off x="2505075" y="4686300"/>
          <a:ext cx="2782659" cy="823233"/>
        </a:xfrm>
        <a:prstGeom prst="wedgeRectCallout">
          <a:avLst>
            <a:gd name="adj1" fmla="val -78213"/>
            <a:gd name="adj2" fmla="val -663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祝日に勤務したときは、ドロップダウンリストから、「祝」を選択してください。</a:t>
          </a:r>
          <a:endParaRPr kumimoji="1" lang="en-US" altLang="ja-JP" sz="1100"/>
        </a:p>
        <a:p>
          <a:pPr algn="l"/>
          <a:r>
            <a:rPr kumimoji="1" lang="ja-JP" altLang="en-US" sz="1100"/>
            <a:t>作業時間がすべて所定外になります。</a:t>
          </a:r>
        </a:p>
      </xdr:txBody>
    </xdr:sp>
    <xdr:clientData/>
  </xdr:twoCellAnchor>
  <xdr:twoCellAnchor>
    <xdr:from>
      <xdr:col>5</xdr:col>
      <xdr:colOff>666750</xdr:colOff>
      <xdr:row>22</xdr:row>
      <xdr:rowOff>114300</xdr:rowOff>
    </xdr:from>
    <xdr:to>
      <xdr:col>8</xdr:col>
      <xdr:colOff>527476</xdr:colOff>
      <xdr:row>26</xdr:row>
      <xdr:rowOff>147917</xdr:rowOff>
    </xdr:to>
    <xdr:sp macro="" textlink="">
      <xdr:nvSpPr>
        <xdr:cNvPr id="37" name="四角形吹き出し 36">
          <a:extLst>
            <a:ext uri="{FF2B5EF4-FFF2-40B4-BE49-F238E27FC236}">
              <a16:creationId xmlns:a16="http://schemas.microsoft.com/office/drawing/2014/main" id="{00000000-0008-0000-0100-000025000000}"/>
            </a:ext>
          </a:extLst>
        </xdr:cNvPr>
        <xdr:cNvSpPr/>
      </xdr:nvSpPr>
      <xdr:spPr>
        <a:xfrm>
          <a:off x="4105275" y="6391275"/>
          <a:ext cx="2289601" cy="986117"/>
        </a:xfrm>
        <a:prstGeom prst="wedgeRectCallout">
          <a:avLst>
            <a:gd name="adj1" fmla="val -82509"/>
            <a:gd name="adj2" fmla="val 682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24:00</a:t>
          </a:r>
          <a:r>
            <a:rPr kumimoji="1" lang="ja-JP" altLang="en-US" sz="1100"/>
            <a:t>まで勤務したときは、「</a:t>
          </a:r>
          <a:r>
            <a:rPr kumimoji="1" lang="en-US" altLang="ja-JP" sz="1100"/>
            <a:t>24:00</a:t>
          </a:r>
          <a:r>
            <a:rPr kumimoji="1" lang="ja-JP" altLang="en-US" sz="1100"/>
            <a:t>」と入力してください。</a:t>
          </a:r>
          <a:endParaRPr kumimoji="1" lang="en-US" altLang="ja-JP" sz="1100"/>
        </a:p>
        <a:p>
          <a:pPr algn="l"/>
          <a:r>
            <a:rPr kumimoji="1" lang="ja-JP" altLang="en-US" sz="1100"/>
            <a:t>表示は「</a:t>
          </a:r>
          <a:r>
            <a:rPr kumimoji="1" lang="en-US" altLang="ja-JP" sz="1100"/>
            <a:t>0:00</a:t>
          </a:r>
          <a:r>
            <a:rPr kumimoji="1" lang="ja-JP" altLang="en-US" sz="1100"/>
            <a:t>」と表示されますが、正しく計算されます。</a:t>
          </a:r>
        </a:p>
      </xdr:txBody>
    </xdr:sp>
    <xdr:clientData/>
  </xdr:twoCellAnchor>
  <xdr:oneCellAnchor>
    <xdr:from>
      <xdr:col>13</xdr:col>
      <xdr:colOff>476250</xdr:colOff>
      <xdr:row>46</xdr:row>
      <xdr:rowOff>9525</xdr:rowOff>
    </xdr:from>
    <xdr:ext cx="837737" cy="692562"/>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10915650" y="11763375"/>
          <a:ext cx="837737" cy="692562"/>
        </a:xfrm>
        <a:prstGeom prst="rect">
          <a:avLst/>
        </a:prstGeom>
        <a:noFill/>
      </xdr:spPr>
      <xdr:txBody>
        <a:bodyPr wrap="square" lIns="91440" tIns="45720" rIns="91440" bIns="45720">
          <a:spAutoFit/>
        </a:bodyPr>
        <a:lstStyle/>
        <a:p>
          <a:pPr algn="ctr"/>
          <a:r>
            <a:rPr lang="ja-JP" altLang="en-US" sz="36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t>
          </a:r>
        </a:p>
      </xdr:txBody>
    </xdr:sp>
    <xdr:clientData/>
  </xdr:oneCellAnchor>
  <xdr:twoCellAnchor>
    <xdr:from>
      <xdr:col>5</xdr:col>
      <xdr:colOff>647700</xdr:colOff>
      <xdr:row>36</xdr:row>
      <xdr:rowOff>57150</xdr:rowOff>
    </xdr:from>
    <xdr:to>
      <xdr:col>8</xdr:col>
      <xdr:colOff>263497</xdr:colOff>
      <xdr:row>38</xdr:row>
      <xdr:rowOff>205627</xdr:rowOff>
    </xdr:to>
    <xdr:sp macro="" textlink="">
      <xdr:nvSpPr>
        <xdr:cNvPr id="44" name="四角形吹き出し 43">
          <a:extLst>
            <a:ext uri="{FF2B5EF4-FFF2-40B4-BE49-F238E27FC236}">
              <a16:creationId xmlns:a16="http://schemas.microsoft.com/office/drawing/2014/main" id="{00000000-0008-0000-0100-00002C000000}"/>
            </a:ext>
          </a:extLst>
        </xdr:cNvPr>
        <xdr:cNvSpPr/>
      </xdr:nvSpPr>
      <xdr:spPr>
        <a:xfrm>
          <a:off x="4086225" y="9667875"/>
          <a:ext cx="2044672" cy="624727"/>
        </a:xfrm>
        <a:prstGeom prst="wedgeRectCallout">
          <a:avLst>
            <a:gd name="adj1" fmla="val -124425"/>
            <a:gd name="adj2" fmla="val -758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0:00</a:t>
          </a:r>
          <a:r>
            <a:rPr kumimoji="1" lang="ja-JP" altLang="en-US" sz="1100"/>
            <a:t>から勤務したときは、「</a:t>
          </a:r>
          <a:r>
            <a:rPr kumimoji="1" lang="en-US" altLang="ja-JP" sz="1100"/>
            <a:t>0:00</a:t>
          </a:r>
          <a:r>
            <a:rPr kumimoji="1" lang="ja-JP" altLang="en-US" sz="1100"/>
            <a:t>」と入力してください。</a:t>
          </a:r>
          <a:endParaRPr kumimoji="1" lang="en-US" altLang="ja-JP" sz="1100"/>
        </a:p>
      </xdr:txBody>
    </xdr:sp>
    <xdr:clientData/>
  </xdr:twoCellAnchor>
  <xdr:twoCellAnchor>
    <xdr:from>
      <xdr:col>16</xdr:col>
      <xdr:colOff>541020</xdr:colOff>
      <xdr:row>44</xdr:row>
      <xdr:rowOff>156556</xdr:rowOff>
    </xdr:from>
    <xdr:to>
      <xdr:col>21</xdr:col>
      <xdr:colOff>605790</xdr:colOff>
      <xdr:row>49</xdr:row>
      <xdr:rowOff>164176</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11809384" y="12036829"/>
          <a:ext cx="3182042" cy="1219892"/>
        </a:xfrm>
        <a:prstGeom prst="wedgeRectCallout">
          <a:avLst>
            <a:gd name="adj1" fmla="val -87431"/>
            <a:gd name="adj2" fmla="val -11377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lumMod val="95000"/>
                  <a:lumOff val="5000"/>
                </a:schemeClr>
              </a:solidFill>
            </a:rPr>
            <a:t>【</a:t>
          </a:r>
          <a:r>
            <a:rPr kumimoji="1" lang="ja-JP" altLang="en-US" sz="1100" b="1">
              <a:solidFill>
                <a:schemeClr val="tx1">
                  <a:lumMod val="95000"/>
                  <a:lumOff val="5000"/>
                </a:schemeClr>
              </a:solidFill>
            </a:rPr>
            <a:t>インボイス制度対応</a:t>
          </a:r>
          <a:r>
            <a:rPr kumimoji="1" lang="en-US" altLang="ja-JP" sz="1100" b="1">
              <a:solidFill>
                <a:schemeClr val="tx1">
                  <a:lumMod val="95000"/>
                  <a:lumOff val="5000"/>
                </a:schemeClr>
              </a:solidFill>
            </a:rPr>
            <a:t>】</a:t>
          </a:r>
        </a:p>
        <a:p>
          <a:pPr algn="l"/>
          <a:br>
            <a:rPr kumimoji="1" lang="en-US" altLang="ja-JP" sz="1100">
              <a:solidFill>
                <a:srgbClr val="FF0000"/>
              </a:solidFill>
            </a:rPr>
          </a:br>
          <a:r>
            <a:rPr kumimoji="1" lang="ja-JP" altLang="en-US" sz="1100" b="1">
              <a:solidFill>
                <a:srgbClr val="C00000"/>
              </a:solidFill>
            </a:rPr>
            <a:t>派遣元会社が実費を売上として処理する場合と立替金で処理する場合で消費税の算出ロジックが異なりますので、必ず選択してください。</a:t>
          </a:r>
        </a:p>
      </xdr:txBody>
    </xdr:sp>
    <xdr:clientData/>
  </xdr:twoCellAnchor>
  <xdr:twoCellAnchor>
    <xdr:from>
      <xdr:col>15</xdr:col>
      <xdr:colOff>22860</xdr:colOff>
      <xdr:row>57</xdr:row>
      <xdr:rowOff>68580</xdr:rowOff>
    </xdr:from>
    <xdr:to>
      <xdr:col>21</xdr:col>
      <xdr:colOff>438150</xdr:colOff>
      <xdr:row>74</xdr:row>
      <xdr:rowOff>50800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932160" y="15099030"/>
          <a:ext cx="3895090" cy="365252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en-US" altLang="ja-JP" sz="1100" b="1">
              <a:solidFill>
                <a:schemeClr val="tx1">
                  <a:lumMod val="95000"/>
                  <a:lumOff val="5000"/>
                </a:schemeClr>
              </a:solidFill>
              <a:effectLst/>
              <a:latin typeface="+mn-lt"/>
              <a:ea typeface="+mn-ea"/>
              <a:cs typeface="+mn-cs"/>
            </a:rPr>
            <a:t>【</a:t>
          </a:r>
          <a:r>
            <a:rPr kumimoji="1" lang="ja-JP" altLang="ja-JP" sz="1100" b="1">
              <a:solidFill>
                <a:schemeClr val="tx1">
                  <a:lumMod val="95000"/>
                  <a:lumOff val="5000"/>
                </a:schemeClr>
              </a:solidFill>
              <a:effectLst/>
              <a:latin typeface="+mn-lt"/>
              <a:ea typeface="+mn-ea"/>
              <a:cs typeface="+mn-cs"/>
            </a:rPr>
            <a:t>インボイス制度対応</a:t>
          </a:r>
          <a:r>
            <a:rPr kumimoji="1" lang="en-US" altLang="ja-JP" sz="1100" b="1">
              <a:solidFill>
                <a:schemeClr val="tx1">
                  <a:lumMod val="95000"/>
                  <a:lumOff val="5000"/>
                </a:schemeClr>
              </a:solidFill>
              <a:effectLst/>
              <a:latin typeface="+mn-lt"/>
              <a:ea typeface="+mn-ea"/>
              <a:cs typeface="+mn-cs"/>
            </a:rPr>
            <a:t>】</a:t>
          </a:r>
          <a:br>
            <a:rPr kumimoji="1" lang="en-US" altLang="ja-JP" sz="1100">
              <a:solidFill>
                <a:schemeClr val="tx1">
                  <a:lumMod val="95000"/>
                  <a:lumOff val="5000"/>
                </a:schemeClr>
              </a:solidFill>
            </a:rPr>
          </a:br>
          <a:endParaRPr kumimoji="1" lang="en-US" altLang="ja-JP" sz="1100" b="1">
            <a:solidFill>
              <a:schemeClr val="tx1">
                <a:lumMod val="95000"/>
                <a:lumOff val="5000"/>
              </a:schemeClr>
            </a:solidFill>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100" b="1">
              <a:solidFill>
                <a:schemeClr val="tx1">
                  <a:lumMod val="95000"/>
                  <a:lumOff val="5000"/>
                </a:schemeClr>
              </a:solidFill>
              <a:effectLst/>
              <a:latin typeface="+mn-lt"/>
              <a:ea typeface="+mn-ea"/>
              <a:cs typeface="+mn-cs"/>
            </a:rPr>
            <a:t>■</a:t>
          </a:r>
          <a:r>
            <a:rPr kumimoji="1" lang="ja-JP" altLang="ja-JP" sz="1100" b="1">
              <a:solidFill>
                <a:schemeClr val="tx1">
                  <a:lumMod val="95000"/>
                  <a:lumOff val="5000"/>
                </a:schemeClr>
              </a:solidFill>
              <a:effectLst/>
              <a:latin typeface="+mn-lt"/>
              <a:ea typeface="+mn-ea"/>
              <a:cs typeface="+mn-cs"/>
            </a:rPr>
            <a:t>派遣元会社が</a:t>
          </a:r>
          <a:r>
            <a:rPr kumimoji="1" lang="ja-JP" altLang="en-US" sz="1100" b="1">
              <a:solidFill>
                <a:schemeClr val="tx1">
                  <a:lumMod val="95000"/>
                  <a:lumOff val="5000"/>
                </a:schemeClr>
              </a:solidFill>
              <a:effectLst/>
              <a:latin typeface="+mn-lt"/>
              <a:ea typeface="+mn-ea"/>
              <a:cs typeface="+mn-cs"/>
            </a:rPr>
            <a:t>実費</a:t>
          </a:r>
          <a:r>
            <a:rPr kumimoji="1" lang="ja-JP" altLang="ja-JP" sz="1100" b="1">
              <a:solidFill>
                <a:schemeClr val="tx1">
                  <a:lumMod val="95000"/>
                  <a:lumOff val="5000"/>
                </a:schemeClr>
              </a:solidFill>
              <a:effectLst/>
              <a:latin typeface="+mn-lt"/>
              <a:ea typeface="+mn-ea"/>
              <a:cs typeface="+mn-cs"/>
            </a:rPr>
            <a:t>を売上として扱っている場合</a:t>
          </a:r>
          <a:endParaRPr kumimoji="1" lang="en-US" altLang="ja-JP" sz="1100">
            <a:solidFill>
              <a:schemeClr val="tx1">
                <a:lumMod val="95000"/>
                <a:lumOff val="5000"/>
              </a:schemeClr>
            </a:solidFill>
            <a:effectLst/>
            <a:latin typeface="+mn-lt"/>
            <a:ea typeface="+mn-ea"/>
            <a:cs typeface="+mn-cs"/>
          </a:endParaRPr>
        </a:p>
        <a:p>
          <a:pPr algn="l">
            <a:lnSpc>
              <a:spcPts val="2000"/>
            </a:lnSpc>
          </a:pPr>
          <a:r>
            <a:rPr kumimoji="1" lang="ja-JP" altLang="en-US" sz="1100">
              <a:solidFill>
                <a:schemeClr val="tx1">
                  <a:lumMod val="95000"/>
                  <a:lumOff val="5000"/>
                </a:schemeClr>
              </a:solidFill>
            </a:rPr>
            <a:t>消費税がかかる前の総額を表示し、一括して消費税額の端数処理を行わなければならないため、④旅費立替分は税抜金額に割戻しており、④税額は①、②、③の合計額に対し、消費税額を算出しております。</a:t>
          </a:r>
          <a:endParaRPr kumimoji="1" lang="en-US" altLang="ja-JP" sz="1100">
            <a:solidFill>
              <a:schemeClr val="tx1">
                <a:lumMod val="95000"/>
                <a:lumOff val="5000"/>
              </a:schemeClr>
            </a:solidFill>
          </a:endParaRPr>
        </a:p>
        <a:p>
          <a:pPr algn="l">
            <a:lnSpc>
              <a:spcPts val="2000"/>
            </a:lnSpc>
          </a:pPr>
          <a:endParaRPr kumimoji="1" lang="en-US" altLang="ja-JP" sz="1100">
            <a:solidFill>
              <a:schemeClr val="tx1">
                <a:lumMod val="95000"/>
                <a:lumOff val="5000"/>
              </a:schemeClr>
            </a:solidFill>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100" b="1">
              <a:solidFill>
                <a:schemeClr val="tx1">
                  <a:lumMod val="95000"/>
                  <a:lumOff val="5000"/>
                </a:schemeClr>
              </a:solidFill>
              <a:effectLst/>
              <a:latin typeface="+mn-lt"/>
              <a:ea typeface="+mn-ea"/>
              <a:cs typeface="+mn-cs"/>
            </a:rPr>
            <a:t>■派遣元会社が</a:t>
          </a:r>
          <a:r>
            <a:rPr kumimoji="1" lang="ja-JP" altLang="en-US" sz="1100" b="1">
              <a:solidFill>
                <a:schemeClr val="tx1">
                  <a:lumMod val="95000"/>
                  <a:lumOff val="5000"/>
                </a:schemeClr>
              </a:solidFill>
              <a:effectLst/>
              <a:latin typeface="+mn-lt"/>
              <a:ea typeface="+mn-ea"/>
              <a:cs typeface="+mn-cs"/>
            </a:rPr>
            <a:t>実費</a:t>
          </a:r>
          <a:r>
            <a:rPr kumimoji="1" lang="ja-JP" altLang="ja-JP" sz="1100" b="1">
              <a:solidFill>
                <a:schemeClr val="tx1">
                  <a:lumMod val="95000"/>
                  <a:lumOff val="5000"/>
                </a:schemeClr>
              </a:solidFill>
              <a:effectLst/>
              <a:latin typeface="+mn-lt"/>
              <a:ea typeface="+mn-ea"/>
              <a:cs typeface="+mn-cs"/>
            </a:rPr>
            <a:t>を立替金として扱っている場合</a:t>
          </a:r>
          <a:br>
            <a:rPr kumimoji="1" lang="en-US" altLang="ja-JP" sz="1100" b="1">
              <a:solidFill>
                <a:schemeClr val="tx1">
                  <a:lumMod val="95000"/>
                  <a:lumOff val="5000"/>
                </a:schemeClr>
              </a:solidFill>
              <a:effectLst/>
              <a:latin typeface="+mn-lt"/>
              <a:ea typeface="+mn-ea"/>
              <a:cs typeface="+mn-cs"/>
            </a:rPr>
          </a:br>
          <a:r>
            <a:rPr kumimoji="1" lang="ja-JP" altLang="ja-JP" sz="1100">
              <a:solidFill>
                <a:schemeClr val="tx1">
                  <a:lumMod val="95000"/>
                  <a:lumOff val="5000"/>
                </a:schemeClr>
              </a:solidFill>
              <a:effectLst/>
              <a:latin typeface="+mn-lt"/>
              <a:ea typeface="+mn-ea"/>
              <a:cs typeface="+mn-cs"/>
            </a:rPr>
            <a:t>立替金精算分は</a:t>
          </a:r>
          <a:r>
            <a:rPr kumimoji="1" lang="ja-JP" altLang="en-US" sz="1100">
              <a:solidFill>
                <a:schemeClr val="tx1">
                  <a:lumMod val="95000"/>
                  <a:lumOff val="5000"/>
                </a:schemeClr>
              </a:solidFill>
              <a:effectLst/>
              <a:latin typeface="+mn-lt"/>
              <a:ea typeface="+mn-ea"/>
              <a:cs typeface="+mn-cs"/>
            </a:rPr>
            <a:t>シート「立替金管理簿」の金額を</a:t>
          </a:r>
          <a:r>
            <a:rPr kumimoji="1" lang="ja-JP" altLang="ja-JP" sz="1100">
              <a:solidFill>
                <a:schemeClr val="tx1">
                  <a:lumMod val="95000"/>
                  <a:lumOff val="5000"/>
                </a:schemeClr>
              </a:solidFill>
              <a:effectLst/>
              <a:latin typeface="+mn-lt"/>
              <a:ea typeface="+mn-ea"/>
              <a:cs typeface="+mn-cs"/>
            </a:rPr>
            <a:t>別表示する欄を設けております。</a:t>
          </a:r>
          <a:r>
            <a:rPr kumimoji="1" lang="ja-JP" altLang="en-US" sz="1100">
              <a:solidFill>
                <a:schemeClr val="tx1">
                  <a:lumMod val="95000"/>
                  <a:lumOff val="5000"/>
                </a:schemeClr>
              </a:solidFill>
              <a:effectLst/>
              <a:latin typeface="+mn-lt"/>
              <a:ea typeface="+mn-ea"/>
              <a:cs typeface="+mn-cs"/>
            </a:rPr>
            <a:t>なお、実費の消費税額については、１０％前提で消費税額を自動計算するようになっておりますので</a:t>
          </a:r>
          <a:br>
            <a:rPr kumimoji="1" lang="en-US" altLang="ja-JP" sz="1100">
              <a:solidFill>
                <a:schemeClr val="tx1">
                  <a:lumMod val="95000"/>
                  <a:lumOff val="5000"/>
                </a:schemeClr>
              </a:solidFill>
              <a:effectLst/>
              <a:latin typeface="+mn-lt"/>
              <a:ea typeface="+mn-ea"/>
              <a:cs typeface="+mn-cs"/>
            </a:rPr>
          </a:br>
          <a:r>
            <a:rPr kumimoji="1" lang="ja-JP" altLang="en-US" sz="1100">
              <a:solidFill>
                <a:schemeClr val="tx1">
                  <a:lumMod val="95000"/>
                  <a:lumOff val="5000"/>
                </a:schemeClr>
              </a:solidFill>
              <a:effectLst/>
              <a:latin typeface="+mn-lt"/>
              <a:ea typeface="+mn-ea"/>
              <a:cs typeface="+mn-cs"/>
            </a:rPr>
            <a:t>消費税率が１０％以外のものが含まれる場合は手動で修正してください。</a:t>
          </a:r>
          <a:endParaRPr lang="ja-JP" altLang="ja-JP">
            <a:solidFill>
              <a:schemeClr val="tx1">
                <a:lumMod val="95000"/>
                <a:lumOff val="5000"/>
              </a:schemeClr>
            </a:solidFill>
            <a:effectLst/>
          </a:endParaRPr>
        </a:p>
      </xdr:txBody>
    </xdr:sp>
    <xdr:clientData/>
  </xdr:twoCellAnchor>
  <xdr:twoCellAnchor>
    <xdr:from>
      <xdr:col>21</xdr:col>
      <xdr:colOff>237226</xdr:colOff>
      <xdr:row>25</xdr:row>
      <xdr:rowOff>181551</xdr:rowOff>
    </xdr:from>
    <xdr:to>
      <xdr:col>26</xdr:col>
      <xdr:colOff>301997</xdr:colOff>
      <xdr:row>30</xdr:row>
      <xdr:rowOff>25400</xdr:rowOff>
    </xdr:to>
    <xdr:sp macro="" textlink="">
      <xdr:nvSpPr>
        <xdr:cNvPr id="22" name="四角形吹き出し 21">
          <a:extLst>
            <a:ext uri="{FF2B5EF4-FFF2-40B4-BE49-F238E27FC236}">
              <a16:creationId xmlns:a16="http://schemas.microsoft.com/office/drawing/2014/main" id="{00000000-0008-0000-0100-000016000000}"/>
            </a:ext>
          </a:extLst>
        </xdr:cNvPr>
        <xdr:cNvSpPr/>
      </xdr:nvSpPr>
      <xdr:spPr>
        <a:xfrm>
          <a:off x="14626326" y="7211001"/>
          <a:ext cx="3208021" cy="1050349"/>
        </a:xfrm>
        <a:prstGeom prst="wedgeRectCallout">
          <a:avLst>
            <a:gd name="adj1" fmla="val -169524"/>
            <a:gd name="adj2" fmla="val 2201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lumMod val="95000"/>
                <a:lumOff val="5000"/>
              </a:schemeClr>
            </a:solidFill>
            <a:effectLst/>
            <a:latin typeface="+mn-lt"/>
            <a:ea typeface="+mn-ea"/>
            <a:cs typeface="+mn-cs"/>
          </a:endParaRPr>
        </a:p>
        <a:p>
          <a:pPr algn="l"/>
          <a:r>
            <a:rPr kumimoji="1" lang="ja-JP" altLang="en-US" sz="1100" b="1">
              <a:solidFill>
                <a:schemeClr val="tx1">
                  <a:lumMod val="95000"/>
                  <a:lumOff val="5000"/>
                </a:schemeClr>
              </a:solidFill>
              <a:effectLst/>
              <a:latin typeface="+mn-lt"/>
              <a:ea typeface="+mn-ea"/>
              <a:cs typeface="+mn-cs"/>
            </a:rPr>
            <a:t>■</a:t>
          </a:r>
          <a:r>
            <a:rPr kumimoji="1" lang="ja-JP" altLang="ja-JP" sz="1100" b="1">
              <a:solidFill>
                <a:schemeClr val="tx1">
                  <a:lumMod val="95000"/>
                  <a:lumOff val="5000"/>
                </a:schemeClr>
              </a:solidFill>
              <a:effectLst/>
              <a:latin typeface="+mn-lt"/>
              <a:ea typeface="+mn-ea"/>
              <a:cs typeface="+mn-cs"/>
            </a:rPr>
            <a:t>派遣元会社が旅費立替分を</a:t>
          </a:r>
          <a:r>
            <a:rPr kumimoji="1" lang="ja-JP" altLang="en-US" sz="1100" b="1">
              <a:solidFill>
                <a:schemeClr val="tx1">
                  <a:lumMod val="95000"/>
                  <a:lumOff val="5000"/>
                </a:schemeClr>
              </a:solidFill>
              <a:effectLst/>
              <a:latin typeface="+mn-lt"/>
              <a:ea typeface="+mn-ea"/>
              <a:cs typeface="+mn-cs"/>
            </a:rPr>
            <a:t>売上</a:t>
          </a:r>
          <a:r>
            <a:rPr kumimoji="1" lang="ja-JP" altLang="ja-JP" sz="1100" b="1">
              <a:solidFill>
                <a:schemeClr val="tx1">
                  <a:lumMod val="95000"/>
                  <a:lumOff val="5000"/>
                </a:schemeClr>
              </a:solidFill>
              <a:effectLst/>
              <a:latin typeface="+mn-lt"/>
              <a:ea typeface="+mn-ea"/>
              <a:cs typeface="+mn-cs"/>
            </a:rPr>
            <a:t>として扱っている場合</a:t>
          </a:r>
          <a:endParaRPr kumimoji="1" lang="en-US" altLang="ja-JP" sz="1100" b="1">
            <a:solidFill>
              <a:schemeClr val="tx1">
                <a:lumMod val="95000"/>
                <a:lumOff val="5000"/>
              </a:schemeClr>
            </a:solidFill>
            <a:effectLst/>
            <a:latin typeface="+mn-lt"/>
            <a:ea typeface="+mn-ea"/>
            <a:cs typeface="+mn-cs"/>
          </a:endParaRPr>
        </a:p>
        <a:p>
          <a:pPr algn="l"/>
          <a:r>
            <a:rPr kumimoji="1" lang="ja-JP" altLang="ja-JP" sz="1100">
              <a:solidFill>
                <a:schemeClr val="tx1">
                  <a:lumMod val="95000"/>
                  <a:lumOff val="5000"/>
                </a:schemeClr>
              </a:solidFill>
              <a:effectLst/>
              <a:latin typeface="+mn-lt"/>
              <a:ea typeface="+mn-ea"/>
              <a:cs typeface="+mn-cs"/>
            </a:rPr>
            <a:t>別途請求書がある案件については「〇」を入力したうえで</a:t>
          </a:r>
          <a:r>
            <a:rPr kumimoji="1" lang="ja-JP" altLang="en-US" sz="1100">
              <a:solidFill>
                <a:schemeClr val="tx1">
                  <a:lumMod val="95000"/>
                  <a:lumOff val="5000"/>
                </a:schemeClr>
              </a:solidFill>
              <a:effectLst/>
              <a:latin typeface="+mn-lt"/>
              <a:ea typeface="+mn-ea"/>
              <a:cs typeface="+mn-cs"/>
            </a:rPr>
            <a:t>証跡として保管ください。</a:t>
          </a:r>
          <a:endParaRPr kumimoji="1" lang="ja-JP" altLang="en-US" sz="1100">
            <a:solidFill>
              <a:schemeClr val="tx1">
                <a:lumMod val="95000"/>
                <a:lumOff val="5000"/>
              </a:schemeClr>
            </a:solidFill>
          </a:endParaRPr>
        </a:p>
      </xdr:txBody>
    </xdr:sp>
    <xdr:clientData/>
  </xdr:twoCellAnchor>
  <xdr:twoCellAnchor>
    <xdr:from>
      <xdr:col>17</xdr:col>
      <xdr:colOff>23801</xdr:colOff>
      <xdr:row>28</xdr:row>
      <xdr:rowOff>0</xdr:rowOff>
    </xdr:from>
    <xdr:to>
      <xdr:col>21</xdr:col>
      <xdr:colOff>0</xdr:colOff>
      <xdr:row>35</xdr:row>
      <xdr:rowOff>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2735346" y="7845136"/>
          <a:ext cx="2747109" cy="16971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600"/>
            <a:t>②</a:t>
          </a:r>
          <a:endParaRPr kumimoji="1" lang="en-US" altLang="ja-JP" sz="1600"/>
        </a:p>
        <a:p>
          <a:pPr algn="l">
            <a:lnSpc>
              <a:spcPts val="1900"/>
            </a:lnSpc>
          </a:pPr>
          <a:r>
            <a:rPr kumimoji="1" lang="ja-JP" altLang="en-US" sz="1600"/>
            <a:t>当月の記入が完了したら、プリントアウトし、派遣先責任者印を押してください。これが原本になります。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988786</xdr:colOff>
      <xdr:row>0</xdr:row>
      <xdr:rowOff>0</xdr:rowOff>
    </xdr:from>
    <xdr:ext cx="1358577" cy="201850"/>
    <xdr:sp macro="" textlink="">
      <xdr:nvSpPr>
        <xdr:cNvPr id="4" name="Text Box 1">
          <a:extLst>
            <a:ext uri="{FF2B5EF4-FFF2-40B4-BE49-F238E27FC236}">
              <a16:creationId xmlns:a16="http://schemas.microsoft.com/office/drawing/2014/main" id="{267955FA-6C60-4A6E-AC57-A5A4EBC8E1EF}"/>
            </a:ext>
          </a:extLst>
        </xdr:cNvPr>
        <xdr:cNvSpPr txBox="1">
          <a:spLocks noChangeArrowheads="1"/>
        </xdr:cNvSpPr>
      </xdr:nvSpPr>
      <xdr:spPr bwMode="auto">
        <a:xfrm>
          <a:off x="6697436" y="0"/>
          <a:ext cx="1358577" cy="201850"/>
        </a:xfrm>
        <a:prstGeom prst="rect">
          <a:avLst/>
        </a:prstGeom>
        <a:noFill/>
        <a:ln w="9525">
          <a:noFill/>
          <a:miter lim="800000"/>
          <a:headEnd/>
          <a:tailEnd/>
        </a:ln>
      </xdr:spPr>
      <xdr:txBody>
        <a:bodyPr wrap="none" lIns="0" tIns="18288" rIns="18288" bIns="0" anchor="t" upright="1">
          <a:spAutoFit/>
        </a:bodyPr>
        <a:lstStyle/>
        <a:p>
          <a:pPr algn="r" rtl="0">
            <a:defRPr sz="1000"/>
          </a:pPr>
          <a:r>
            <a:rPr lang="ja-JP" altLang="en-US" sz="1100" b="0" i="0" u="none" strike="noStrike" baseline="0">
              <a:solidFill>
                <a:srgbClr val="969696"/>
              </a:solidFill>
              <a:latin typeface="ＭＳ 明朝"/>
              <a:ea typeface="ＭＳ 明朝"/>
            </a:rPr>
            <a:t>購様</a:t>
          </a:r>
          <a:r>
            <a:rPr lang="en-US" altLang="ja-JP" sz="1100" b="0" i="0" u="none" strike="noStrike" baseline="0">
              <a:solidFill>
                <a:srgbClr val="969696"/>
              </a:solidFill>
              <a:latin typeface="ＭＳ 明朝"/>
              <a:ea typeface="ＭＳ 明朝"/>
            </a:rPr>
            <a:t>046</a:t>
          </a:r>
          <a:r>
            <a:rPr lang="ja-JP" altLang="en-US" sz="1100" b="0" i="0" u="none" strike="noStrike" baseline="0">
              <a:solidFill>
                <a:srgbClr val="969696"/>
              </a:solidFill>
              <a:latin typeface="ＭＳ 明朝"/>
              <a:ea typeface="ＭＳ 明朝"/>
            </a:rPr>
            <a:t>共</a:t>
          </a:r>
          <a:r>
            <a:rPr lang="en-US" altLang="ja-JP" sz="1100" b="0" i="0" u="none" strike="noStrike" baseline="0">
              <a:solidFill>
                <a:srgbClr val="969696"/>
              </a:solidFill>
              <a:latin typeface="ＭＳ 明朝"/>
              <a:ea typeface="ＭＳ 明朝"/>
            </a:rPr>
            <a:t>(ver.6.01)</a:t>
          </a:r>
        </a:p>
      </xdr:txBody>
    </xdr:sp>
    <xdr:clientData/>
  </xdr:oneCellAnchor>
  <xdr:twoCellAnchor>
    <xdr:from>
      <xdr:col>6</xdr:col>
      <xdr:colOff>364670</xdr:colOff>
      <xdr:row>0</xdr:row>
      <xdr:rowOff>75294</xdr:rowOff>
    </xdr:from>
    <xdr:to>
      <xdr:col>13</xdr:col>
      <xdr:colOff>317499</xdr:colOff>
      <xdr:row>6</xdr:row>
      <xdr:rowOff>15423</xdr:rowOff>
    </xdr:to>
    <xdr:sp macro="" textlink="">
      <xdr:nvSpPr>
        <xdr:cNvPr id="3" name="四角形吹き出し 16">
          <a:extLst>
            <a:ext uri="{FF2B5EF4-FFF2-40B4-BE49-F238E27FC236}">
              <a16:creationId xmlns:a16="http://schemas.microsoft.com/office/drawing/2014/main" id="{7C21BD20-09FB-444E-A3F1-A692EADE1381}"/>
            </a:ext>
          </a:extLst>
        </xdr:cNvPr>
        <xdr:cNvSpPr/>
      </xdr:nvSpPr>
      <xdr:spPr>
        <a:xfrm>
          <a:off x="8429170" y="75294"/>
          <a:ext cx="4207329" cy="1400629"/>
        </a:xfrm>
        <a:prstGeom prst="wedgeRectCallout">
          <a:avLst>
            <a:gd name="adj1" fmla="val -129398"/>
            <a:gd name="adj2" fmla="val 3399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　請求書有無</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100">
              <a:solidFill>
                <a:sysClr val="windowText" lastClr="000000"/>
              </a:solidFill>
            </a:rPr>
          </a:br>
          <a:r>
            <a:rPr kumimoji="1" lang="ja-JP" altLang="ja-JP" sz="1100">
              <a:solidFill>
                <a:sysClr val="windowText" lastClr="000000"/>
              </a:solidFill>
              <a:effectLst/>
              <a:latin typeface="+mn-lt"/>
              <a:ea typeface="+mn-ea"/>
              <a:cs typeface="+mn-cs"/>
            </a:rPr>
            <a:t>・宿泊費、タクシー代、飛行機代、</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万円以上の電車、バス、船舶の利用の場合、請求書有無に「〇」を入力したうえで別途立替金分の立替金精算書、立替金の領収書（適格請求書）を</a:t>
          </a:r>
          <a:r>
            <a:rPr kumimoji="1" lang="ja-JP" altLang="en-US" sz="1100">
              <a:solidFill>
                <a:sysClr val="windowText" lastClr="000000"/>
              </a:solidFill>
              <a:effectLst/>
              <a:latin typeface="+mn-lt"/>
              <a:ea typeface="+mn-ea"/>
              <a:cs typeface="+mn-cs"/>
            </a:rPr>
            <a:t>取引先</a:t>
          </a:r>
          <a:r>
            <a:rPr kumimoji="1" lang="ja-JP" altLang="ja-JP" sz="1100">
              <a:solidFill>
                <a:sysClr val="windowText" lastClr="000000"/>
              </a:solidFill>
              <a:effectLst/>
              <a:latin typeface="+mn-lt"/>
              <a:ea typeface="+mn-ea"/>
              <a:cs typeface="+mn-cs"/>
            </a:rPr>
            <a:t>から提出いただいてください。</a:t>
          </a:r>
          <a:endParaRPr lang="ja-JP" altLang="ja-JP">
            <a:solidFill>
              <a:sysClr val="windowText" lastClr="000000"/>
            </a:solidFill>
            <a:effectLst/>
          </a:endParaRPr>
        </a:p>
        <a:p>
          <a:pPr algn="l"/>
          <a:endParaRPr kumimoji="1" lang="ja-JP" altLang="en-US" sz="1100" b="1">
            <a:solidFill>
              <a:sysClr val="windowText" lastClr="000000"/>
            </a:solidFill>
          </a:endParaRPr>
        </a:p>
      </xdr:txBody>
    </xdr:sp>
    <xdr:clientData/>
  </xdr:twoCellAnchor>
  <xdr:twoCellAnchor>
    <xdr:from>
      <xdr:col>6</xdr:col>
      <xdr:colOff>382811</xdr:colOff>
      <xdr:row>7</xdr:row>
      <xdr:rowOff>166007</xdr:rowOff>
    </xdr:from>
    <xdr:to>
      <xdr:col>13</xdr:col>
      <xdr:colOff>335640</xdr:colOff>
      <xdr:row>18</xdr:row>
      <xdr:rowOff>154213</xdr:rowOff>
    </xdr:to>
    <xdr:sp macro="" textlink="">
      <xdr:nvSpPr>
        <xdr:cNvPr id="5" name="四角形吹き出し 16">
          <a:extLst>
            <a:ext uri="{FF2B5EF4-FFF2-40B4-BE49-F238E27FC236}">
              <a16:creationId xmlns:a16="http://schemas.microsoft.com/office/drawing/2014/main" id="{FE5A8BC9-CB95-4F76-5924-AEDC185AA2C8}"/>
            </a:ext>
          </a:extLst>
        </xdr:cNvPr>
        <xdr:cNvSpPr/>
      </xdr:nvSpPr>
      <xdr:spPr>
        <a:xfrm>
          <a:off x="8447311" y="1836057"/>
          <a:ext cx="4220029" cy="1944006"/>
        </a:xfrm>
        <a:prstGeom prst="wedgeRectCallout">
          <a:avLst>
            <a:gd name="adj1" fmla="val -64198"/>
            <a:gd name="adj2" fmla="val -71516"/>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　適格請求書不要の特例事項</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100">
              <a:solidFill>
                <a:sysClr val="windowText" lastClr="000000"/>
              </a:solidFill>
            </a:rPr>
          </a:b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立替金である場合、</a:t>
          </a:r>
          <a:r>
            <a:rPr kumimoji="1" lang="ja-JP" altLang="ja-JP" sz="1100">
              <a:solidFill>
                <a:sysClr val="windowText" lastClr="000000"/>
              </a:solidFill>
              <a:effectLst/>
              <a:latin typeface="+mn-lt"/>
              <a:ea typeface="+mn-ea"/>
              <a:cs typeface="+mn-cs"/>
            </a:rPr>
            <a:t>請求書がない案件（「〇」がついてない案件）の消費税額控除を受けるためには、適格請求書がない特例対応</a:t>
          </a:r>
          <a:r>
            <a:rPr kumimoji="1" lang="ja-JP" altLang="en-US" sz="1100">
              <a:solidFill>
                <a:sysClr val="windowText" lastClr="000000"/>
              </a:solidFill>
              <a:effectLst/>
              <a:latin typeface="+mn-lt"/>
              <a:ea typeface="+mn-ea"/>
              <a:cs typeface="+mn-cs"/>
            </a:rPr>
            <a:t>が何にあたるのか記載する必要がありますので以下から選択してください。</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万円未満の公共交通費（鉄道）</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万円未満の公共交通費（バス）</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万円未満の公共交通費（</a:t>
          </a:r>
          <a:r>
            <a:rPr kumimoji="1" lang="ja-JP" altLang="en-US" sz="1100">
              <a:solidFill>
                <a:sysClr val="windowText" lastClr="000000"/>
              </a:solidFill>
              <a:effectLst/>
              <a:latin typeface="+mn-lt"/>
              <a:ea typeface="+mn-ea"/>
              <a:cs typeface="+mn-cs"/>
            </a:rPr>
            <a:t>船舶</a:t>
          </a:r>
          <a:r>
            <a:rPr kumimoji="1" lang="ja-JP" altLang="ja-JP" sz="1100">
              <a:solidFill>
                <a:sysClr val="windowText" lastClr="000000"/>
              </a:solidFill>
              <a:effectLst/>
              <a:latin typeface="+mn-lt"/>
              <a:ea typeface="+mn-ea"/>
              <a:cs typeface="+mn-cs"/>
            </a:rPr>
            <a:t>）</a:t>
          </a:r>
          <a:endParaRPr kumimoji="1" lang="ja-JP" altLang="en-US" sz="1100" b="1">
            <a:solidFill>
              <a:sysClr val="windowText" lastClr="000000"/>
            </a:solidFill>
          </a:endParaRPr>
        </a:p>
      </xdr:txBody>
    </xdr:sp>
    <xdr:clientData/>
  </xdr:twoCellAnchor>
  <xdr:twoCellAnchor>
    <xdr:from>
      <xdr:col>6</xdr:col>
      <xdr:colOff>328376</xdr:colOff>
      <xdr:row>39</xdr:row>
      <xdr:rowOff>84365</xdr:rowOff>
    </xdr:from>
    <xdr:to>
      <xdr:col>13</xdr:col>
      <xdr:colOff>281205</xdr:colOff>
      <xdr:row>48</xdr:row>
      <xdr:rowOff>136071</xdr:rowOff>
    </xdr:to>
    <xdr:sp macro="" textlink="">
      <xdr:nvSpPr>
        <xdr:cNvPr id="6" name="四角形吹き出し 16">
          <a:extLst>
            <a:ext uri="{FF2B5EF4-FFF2-40B4-BE49-F238E27FC236}">
              <a16:creationId xmlns:a16="http://schemas.microsoft.com/office/drawing/2014/main" id="{80DC4020-A035-405F-3CFD-A47AAA5EC72B}"/>
            </a:ext>
          </a:extLst>
        </xdr:cNvPr>
        <xdr:cNvSpPr/>
      </xdr:nvSpPr>
      <xdr:spPr>
        <a:xfrm>
          <a:off x="8392876" y="7005865"/>
          <a:ext cx="4207329" cy="1575706"/>
        </a:xfrm>
        <a:prstGeom prst="wedgeRectCallout">
          <a:avLst>
            <a:gd name="adj1" fmla="val -132416"/>
            <a:gd name="adj2" fmla="val -3725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インボイス制度対応</a:t>
          </a:r>
          <a:r>
            <a:rPr kumimoji="1" lang="en-US" altLang="ja-JP" sz="1100" b="1">
              <a:solidFill>
                <a:sysClr val="windowText" lastClr="000000"/>
              </a:solidFill>
            </a:rPr>
            <a:t>】</a:t>
          </a:r>
          <a:r>
            <a:rPr kumimoji="1" lang="ja-JP" altLang="en-US" sz="1100" b="1">
              <a:solidFill>
                <a:sysClr val="windowText" lastClr="000000"/>
              </a:solidFill>
            </a:rPr>
            <a:t>　交通費特例の合計額</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100">
              <a:solidFill>
                <a:sysClr val="windowText" lastClr="000000"/>
              </a:solidFill>
            </a:rPr>
          </a:br>
          <a:r>
            <a:rPr kumimoji="1" lang="ja-JP" altLang="ja-JP" sz="1100">
              <a:solidFill>
                <a:sysClr val="windowText" lastClr="000000"/>
              </a:solidFill>
              <a:effectLst/>
              <a:latin typeface="+mn-lt"/>
              <a:ea typeface="+mn-ea"/>
              <a:cs typeface="+mn-cs"/>
            </a:rPr>
            <a:t>購買システム上の</a:t>
          </a:r>
          <a:r>
            <a:rPr lang="ja-JP" altLang="ja-JP" sz="1100" b="0" i="0">
              <a:solidFill>
                <a:sysClr val="windowText" lastClr="000000"/>
              </a:solidFill>
              <a:effectLst/>
              <a:latin typeface="+mn-lt"/>
              <a:ea typeface="+mn-ea"/>
              <a:cs typeface="+mn-cs"/>
            </a:rPr>
            <a:t>備考（検収記入欄）</a:t>
          </a:r>
          <a:r>
            <a:rPr kumimoji="1" lang="ja-JP" altLang="ja-JP" sz="1100">
              <a:solidFill>
                <a:sysClr val="windowText" lastClr="000000"/>
              </a:solidFill>
              <a:effectLst/>
              <a:latin typeface="+mn-lt"/>
              <a:ea typeface="+mn-ea"/>
              <a:cs typeface="+mn-cs"/>
            </a:rPr>
            <a:t>に「交通費特例　○○円」と</a:t>
          </a:r>
          <a:r>
            <a:rPr kumimoji="1" lang="ja-JP" altLang="en-US" sz="110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交通費特例の合計額</a:t>
          </a:r>
          <a:r>
            <a:rPr kumimoji="1" lang="ja-JP" altLang="en-US" sz="1100" b="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を記入したうえでその内訳として本</a:t>
          </a:r>
          <a:r>
            <a:rPr kumimoji="1" lang="ja-JP" altLang="en-US" sz="1100">
              <a:solidFill>
                <a:sysClr val="windowText" lastClr="000000"/>
              </a:solidFill>
              <a:effectLst/>
              <a:latin typeface="+mn-lt"/>
              <a:ea typeface="+mn-ea"/>
              <a:cs typeface="+mn-cs"/>
            </a:rPr>
            <a:t>帳票</a:t>
          </a:r>
          <a:r>
            <a:rPr kumimoji="1" lang="ja-JP" altLang="ja-JP" sz="1100">
              <a:solidFill>
                <a:sysClr val="windowText" lastClr="000000"/>
              </a:solidFill>
              <a:effectLst/>
              <a:latin typeface="+mn-lt"/>
              <a:ea typeface="+mn-ea"/>
              <a:cs typeface="+mn-cs"/>
            </a:rPr>
            <a:t>「立替金管理簿」を購買システムの</a:t>
          </a:r>
          <a:r>
            <a:rPr lang="ja-JP" altLang="ja-JP" sz="1100" b="0" i="0">
              <a:solidFill>
                <a:sysClr val="windowText" lastClr="000000"/>
              </a:solidFill>
              <a:effectLst/>
              <a:latin typeface="+mn-lt"/>
              <a:ea typeface="+mn-ea"/>
              <a:cs typeface="+mn-cs"/>
            </a:rPr>
            <a:t>検収用添付ファイル（検収証憑）に</a:t>
          </a:r>
          <a:r>
            <a:rPr kumimoji="1" lang="ja-JP" altLang="ja-JP" sz="1100">
              <a:solidFill>
                <a:sysClr val="windowText" lastClr="000000"/>
              </a:solidFill>
              <a:effectLst/>
              <a:latin typeface="+mn-lt"/>
              <a:ea typeface="+mn-ea"/>
              <a:cs typeface="+mn-cs"/>
            </a:rPr>
            <a:t>添付して保管してください。（税務調査の際に必要となることがあります。）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2"/>
  <sheetViews>
    <sheetView showGridLines="0" tabSelected="1" zoomScaleNormal="100" zoomScaleSheetLayoutView="75" workbookViewId="0">
      <selection sqref="A1:O1"/>
    </sheetView>
  </sheetViews>
  <sheetFormatPr defaultColWidth="9" defaultRowHeight="13" x14ac:dyDescent="0.2"/>
  <cols>
    <col min="1" max="1" width="10.54296875" style="1" customWidth="1"/>
    <col min="2" max="3" width="6.54296875" style="1" customWidth="1"/>
    <col min="4" max="8" width="10.54296875" style="1" customWidth="1"/>
    <col min="9" max="9" width="10" style="1" customWidth="1"/>
    <col min="10" max="10" width="16.1796875" style="1" customWidth="1"/>
    <col min="11" max="11" width="2.54296875" style="1" customWidth="1"/>
    <col min="12" max="12" width="10.54296875" style="1" customWidth="1"/>
    <col min="13" max="13" width="20.54296875" style="1" customWidth="1"/>
    <col min="14" max="14" width="12.54296875" style="1" customWidth="1"/>
    <col min="15" max="15" width="7.453125" style="1" bestFit="1" customWidth="1"/>
    <col min="16" max="16" width="4.81640625" style="1" customWidth="1"/>
    <col min="17" max="16384" width="9" style="1"/>
  </cols>
  <sheetData>
    <row r="1" spans="1:17" ht="24" customHeight="1" x14ac:dyDescent="0.2">
      <c r="A1" s="162" t="s">
        <v>81</v>
      </c>
      <c r="B1" s="162"/>
      <c r="C1" s="162"/>
      <c r="D1" s="162"/>
      <c r="E1" s="162"/>
      <c r="F1" s="162"/>
      <c r="G1" s="162"/>
      <c r="H1" s="162"/>
      <c r="I1" s="162"/>
      <c r="J1" s="162"/>
      <c r="K1" s="162"/>
      <c r="L1" s="162"/>
      <c r="M1" s="162"/>
      <c r="N1" s="162"/>
      <c r="O1" s="162"/>
    </row>
    <row r="2" spans="1:17" s="2" customFormat="1" ht="24" customHeight="1" thickBot="1" x14ac:dyDescent="0.25"/>
    <row r="3" spans="1:17" s="2" customFormat="1" ht="24" customHeight="1" thickBot="1" x14ac:dyDescent="0.25">
      <c r="A3" s="36" t="s">
        <v>0</v>
      </c>
      <c r="B3" s="176">
        <v>2023</v>
      </c>
      <c r="C3" s="177"/>
      <c r="D3" s="48">
        <v>10</v>
      </c>
      <c r="J3" s="163" t="s">
        <v>1</v>
      </c>
      <c r="K3" s="164"/>
      <c r="L3" s="165"/>
      <c r="M3" s="159"/>
      <c r="N3" s="160"/>
      <c r="O3" s="161"/>
    </row>
    <row r="4" spans="1:17" s="2" customFormat="1" ht="24" customHeight="1" thickBot="1" x14ac:dyDescent="0.25">
      <c r="I4" s="156" t="s">
        <v>2</v>
      </c>
      <c r="J4" s="157"/>
      <c r="K4" s="157"/>
      <c r="L4" s="158"/>
      <c r="M4" s="159"/>
      <c r="N4" s="160"/>
      <c r="O4" s="161"/>
    </row>
    <row r="5" spans="1:17" s="2" customFormat="1" ht="24" customHeight="1" thickBot="1" x14ac:dyDescent="0.25">
      <c r="A5" s="36" t="s">
        <v>3</v>
      </c>
      <c r="B5" s="159"/>
      <c r="C5" s="160"/>
      <c r="D5" s="160"/>
      <c r="E5" s="160"/>
      <c r="F5" s="160"/>
      <c r="G5" s="160"/>
      <c r="H5" s="161"/>
      <c r="I5" s="37" t="s">
        <v>4</v>
      </c>
      <c r="J5" s="159"/>
      <c r="K5" s="160"/>
      <c r="L5" s="160"/>
      <c r="M5" s="160"/>
      <c r="N5" s="160"/>
      <c r="O5" s="161"/>
    </row>
    <row r="6" spans="1:17" s="2" customFormat="1" ht="24" customHeight="1" thickBot="1" x14ac:dyDescent="0.25">
      <c r="A6" s="36" t="s">
        <v>5</v>
      </c>
      <c r="B6" s="159"/>
      <c r="C6" s="160"/>
      <c r="D6" s="160"/>
      <c r="E6" s="160"/>
      <c r="F6" s="160"/>
      <c r="G6" s="160"/>
      <c r="H6" s="160"/>
      <c r="I6" s="160"/>
      <c r="J6" s="160"/>
      <c r="K6" s="182"/>
      <c r="L6" s="182"/>
      <c r="M6" s="182"/>
      <c r="N6" s="182"/>
      <c r="O6" s="183"/>
    </row>
    <row r="7" spans="1:17" s="2" customFormat="1" ht="24" customHeight="1" thickBot="1" x14ac:dyDescent="0.25">
      <c r="A7" s="36" t="s">
        <v>6</v>
      </c>
      <c r="B7" s="180"/>
      <c r="C7" s="173"/>
      <c r="D7" s="174"/>
      <c r="E7" s="36" t="s">
        <v>7</v>
      </c>
      <c r="F7" s="180"/>
      <c r="G7" s="173"/>
      <c r="H7" s="174"/>
      <c r="I7" s="36" t="s">
        <v>8</v>
      </c>
      <c r="J7" s="47"/>
      <c r="K7" s="184" t="s">
        <v>9</v>
      </c>
      <c r="L7" s="185"/>
      <c r="M7" s="173"/>
      <c r="N7" s="173"/>
      <c r="O7" s="174"/>
    </row>
    <row r="8" spans="1:17" s="2" customFormat="1" ht="24" customHeight="1" thickBot="1" x14ac:dyDescent="0.25">
      <c r="A8" s="10"/>
    </row>
    <row r="9" spans="1:17" s="2" customFormat="1" ht="24" customHeight="1" thickBot="1" x14ac:dyDescent="0.25">
      <c r="A9" s="57"/>
      <c r="B9" s="58"/>
      <c r="C9" s="58"/>
      <c r="D9" s="58"/>
      <c r="E9" s="56"/>
      <c r="F9" s="58"/>
      <c r="G9" s="58"/>
      <c r="I9" s="35" t="s">
        <v>10</v>
      </c>
      <c r="J9" s="190" t="s">
        <v>11</v>
      </c>
      <c r="K9" s="191"/>
      <c r="L9" s="191"/>
      <c r="M9" s="191"/>
      <c r="N9" s="191"/>
      <c r="O9" s="192"/>
      <c r="Q9" s="22"/>
    </row>
    <row r="10" spans="1:17" s="2" customFormat="1" ht="24" customHeight="1" thickBot="1" x14ac:dyDescent="0.25">
      <c r="A10" s="57"/>
      <c r="B10" s="58"/>
      <c r="C10" s="58"/>
      <c r="D10" s="58"/>
      <c r="E10" s="56"/>
      <c r="F10" s="58"/>
      <c r="G10" s="58"/>
      <c r="I10" s="35" t="s">
        <v>12</v>
      </c>
      <c r="J10" s="193"/>
      <c r="K10" s="194"/>
      <c r="L10" s="194"/>
      <c r="M10" s="194"/>
      <c r="N10" s="194"/>
      <c r="O10" s="195"/>
    </row>
    <row r="11" spans="1:17" s="2" customFormat="1" ht="24" customHeight="1" thickBot="1" x14ac:dyDescent="0.25">
      <c r="M11" s="10" t="s">
        <v>13</v>
      </c>
      <c r="N11" s="9">
        <v>0.33333333333333331</v>
      </c>
    </row>
    <row r="12" spans="1:17" s="3" customFormat="1" ht="42.75" customHeight="1" thickBot="1" x14ac:dyDescent="0.25">
      <c r="A12" s="25" t="s">
        <v>14</v>
      </c>
      <c r="B12" s="26" t="s">
        <v>15</v>
      </c>
      <c r="C12" s="26" t="s">
        <v>16</v>
      </c>
      <c r="D12" s="26" t="s">
        <v>17</v>
      </c>
      <c r="E12" s="26" t="s">
        <v>18</v>
      </c>
      <c r="F12" s="26" t="s">
        <v>19</v>
      </c>
      <c r="G12" s="27" t="s">
        <v>20</v>
      </c>
      <c r="H12" s="27" t="s">
        <v>21</v>
      </c>
      <c r="I12" s="27" t="s">
        <v>22</v>
      </c>
      <c r="J12" s="28" t="s">
        <v>23</v>
      </c>
      <c r="K12" s="29"/>
      <c r="L12" s="30" t="s">
        <v>24</v>
      </c>
      <c r="M12" s="30"/>
      <c r="N12" s="30"/>
      <c r="O12" s="31"/>
      <c r="P12" s="1"/>
    </row>
    <row r="13" spans="1:17" s="3" customFormat="1" ht="19" customHeight="1" x14ac:dyDescent="0.2">
      <c r="A13" s="71">
        <f>IF(MONTH(DATE($B$3,$D$3,ROW()-12))&lt;&gt;$D$3,"",DATE($B$3,$D$3,ROW()-12))</f>
        <v>45200</v>
      </c>
      <c r="B13" s="72" t="str">
        <f t="shared" ref="B13:B39" si="0">TEXT(A13,"aaa")</f>
        <v>日</v>
      </c>
      <c r="C13" s="73"/>
      <c r="D13" s="99"/>
      <c r="E13" s="99"/>
      <c r="F13" s="99"/>
      <c r="G13" s="100" t="str">
        <f t="shared" ref="G13:G43" si="1">IF(A13="", "", IF(D13="", "", IF(OR(B13="土", B13="日", C13="祝")=TRUE, "", IF(E13-D13-F13&lt;=$N$11, E13-D13-F13, $N$11))))</f>
        <v/>
      </c>
      <c r="H13" s="100" t="str">
        <f t="shared" ref="H13:H43" si="2">IF(A13="", "", IF(D13="", "", IF(OR(B13="土", B13="日", C13="祝")=TRUE, E13-D13-F13, IF(E13-D13-F13&lt;=$N$11, "", E13-D13-F13-$N$11))))</f>
        <v/>
      </c>
      <c r="I13" s="101"/>
      <c r="J13" s="77"/>
      <c r="K13" s="78"/>
      <c r="L13" s="78"/>
      <c r="M13" s="78"/>
      <c r="N13" s="78"/>
      <c r="O13" s="79"/>
    </row>
    <row r="14" spans="1:17" s="3" customFormat="1" ht="19" customHeight="1" x14ac:dyDescent="0.2">
      <c r="A14" s="59">
        <f t="shared" ref="A14:A43" si="3">IF(MONTH(DATE($B$3,$D$3,ROW()-12))&lt;&gt;$D$3,"",DATE($B$3,$D$3,ROW()-12))</f>
        <v>45201</v>
      </c>
      <c r="B14" s="4" t="str">
        <f t="shared" si="0"/>
        <v>月</v>
      </c>
      <c r="C14" s="6"/>
      <c r="D14" s="102"/>
      <c r="E14" s="102"/>
      <c r="F14" s="102"/>
      <c r="G14" s="103" t="str">
        <f t="shared" si="1"/>
        <v/>
      </c>
      <c r="H14" s="103" t="str">
        <f t="shared" si="2"/>
        <v/>
      </c>
      <c r="I14" s="104"/>
      <c r="J14" s="13"/>
      <c r="L14" s="3" t="s">
        <v>25</v>
      </c>
      <c r="O14" s="12"/>
    </row>
    <row r="15" spans="1:17" s="3" customFormat="1" ht="19" customHeight="1" x14ac:dyDescent="0.2">
      <c r="A15" s="59">
        <f t="shared" si="3"/>
        <v>45202</v>
      </c>
      <c r="B15" s="4" t="str">
        <f t="shared" si="0"/>
        <v>火</v>
      </c>
      <c r="C15" s="6"/>
      <c r="D15" s="49"/>
      <c r="E15" s="49"/>
      <c r="F15" s="49"/>
      <c r="G15" s="11" t="str">
        <f t="shared" si="1"/>
        <v/>
      </c>
      <c r="H15" s="11" t="str">
        <f t="shared" si="2"/>
        <v/>
      </c>
      <c r="I15" s="50"/>
      <c r="J15" s="13"/>
      <c r="L15" s="3" t="s">
        <v>26</v>
      </c>
      <c r="M15" s="16"/>
      <c r="O15" s="12"/>
    </row>
    <row r="16" spans="1:17" s="3" customFormat="1" ht="19" customHeight="1" x14ac:dyDescent="0.2">
      <c r="A16" s="59">
        <f t="shared" si="3"/>
        <v>45203</v>
      </c>
      <c r="B16" s="4" t="str">
        <f t="shared" si="0"/>
        <v>水</v>
      </c>
      <c r="C16" s="7" t="s">
        <v>27</v>
      </c>
      <c r="D16" s="49"/>
      <c r="E16" s="49"/>
      <c r="F16" s="49"/>
      <c r="G16" s="11" t="str">
        <f t="shared" si="1"/>
        <v/>
      </c>
      <c r="H16" s="11" t="str">
        <f t="shared" si="2"/>
        <v/>
      </c>
      <c r="I16" s="50"/>
      <c r="J16" s="13"/>
      <c r="K16" s="15"/>
      <c r="L16" s="181" t="s">
        <v>28</v>
      </c>
      <c r="M16" s="181"/>
      <c r="N16" s="181"/>
      <c r="O16" s="12"/>
    </row>
    <row r="17" spans="1:15" s="3" customFormat="1" ht="19" customHeight="1" x14ac:dyDescent="0.2">
      <c r="A17" s="59">
        <f t="shared" si="3"/>
        <v>45204</v>
      </c>
      <c r="B17" s="4" t="str">
        <f t="shared" si="0"/>
        <v>木</v>
      </c>
      <c r="C17" s="7" t="s">
        <v>27</v>
      </c>
      <c r="D17" s="49"/>
      <c r="E17" s="49"/>
      <c r="F17" s="49"/>
      <c r="G17" s="11" t="str">
        <f t="shared" si="1"/>
        <v/>
      </c>
      <c r="H17" s="11" t="str">
        <f t="shared" si="2"/>
        <v/>
      </c>
      <c r="I17" s="50"/>
      <c r="J17" s="13"/>
      <c r="L17" s="3" t="s">
        <v>29</v>
      </c>
      <c r="O17" s="12"/>
    </row>
    <row r="18" spans="1:15" s="3" customFormat="1" ht="19" customHeight="1" x14ac:dyDescent="0.2">
      <c r="A18" s="59">
        <f t="shared" si="3"/>
        <v>45205</v>
      </c>
      <c r="B18" s="4" t="str">
        <f t="shared" si="0"/>
        <v>金</v>
      </c>
      <c r="C18" s="6"/>
      <c r="D18" s="49"/>
      <c r="E18" s="49"/>
      <c r="F18" s="49"/>
      <c r="G18" s="11" t="str">
        <f t="shared" si="1"/>
        <v/>
      </c>
      <c r="H18" s="11" t="str">
        <f t="shared" si="2"/>
        <v/>
      </c>
      <c r="I18" s="50"/>
      <c r="J18" s="13"/>
      <c r="K18" s="15"/>
      <c r="L18" s="175" t="s">
        <v>30</v>
      </c>
      <c r="M18" s="175"/>
      <c r="N18" s="175"/>
      <c r="O18" s="12"/>
    </row>
    <row r="19" spans="1:15" s="3" customFormat="1" ht="19" customHeight="1" x14ac:dyDescent="0.2">
      <c r="A19" s="59">
        <f t="shared" si="3"/>
        <v>45206</v>
      </c>
      <c r="B19" s="4" t="str">
        <f t="shared" si="0"/>
        <v>土</v>
      </c>
      <c r="C19" s="7" t="s">
        <v>27</v>
      </c>
      <c r="D19" s="49"/>
      <c r="E19" s="49"/>
      <c r="F19" s="49"/>
      <c r="G19" s="11" t="str">
        <f t="shared" si="1"/>
        <v/>
      </c>
      <c r="H19" s="11" t="str">
        <f t="shared" si="2"/>
        <v/>
      </c>
      <c r="I19" s="50"/>
      <c r="J19" s="13"/>
      <c r="L19" s="3" t="s">
        <v>31</v>
      </c>
      <c r="M19" s="16"/>
      <c r="O19" s="12"/>
    </row>
    <row r="20" spans="1:15" s="3" customFormat="1" ht="19" customHeight="1" x14ac:dyDescent="0.2">
      <c r="A20" s="59">
        <f t="shared" si="3"/>
        <v>45207</v>
      </c>
      <c r="B20" s="4" t="str">
        <f t="shared" si="0"/>
        <v>日</v>
      </c>
      <c r="C20" s="6"/>
      <c r="D20" s="49"/>
      <c r="E20" s="49"/>
      <c r="F20" s="49"/>
      <c r="G20" s="11" t="str">
        <f t="shared" si="1"/>
        <v/>
      </c>
      <c r="H20" s="11" t="str">
        <f t="shared" si="2"/>
        <v/>
      </c>
      <c r="I20" s="50"/>
      <c r="J20" s="13"/>
      <c r="K20" s="15"/>
      <c r="L20" s="169" t="s">
        <v>32</v>
      </c>
      <c r="M20" s="169"/>
      <c r="N20" s="169"/>
      <c r="O20" s="12"/>
    </row>
    <row r="21" spans="1:15" s="3" customFormat="1" ht="19" customHeight="1" x14ac:dyDescent="0.2">
      <c r="A21" s="59">
        <f t="shared" si="3"/>
        <v>45208</v>
      </c>
      <c r="B21" s="4" t="str">
        <f t="shared" si="0"/>
        <v>月</v>
      </c>
      <c r="C21" s="6"/>
      <c r="D21" s="49"/>
      <c r="E21" s="49"/>
      <c r="F21" s="49"/>
      <c r="G21" s="11" t="str">
        <f t="shared" si="1"/>
        <v/>
      </c>
      <c r="H21" s="11" t="str">
        <f t="shared" si="2"/>
        <v/>
      </c>
      <c r="I21" s="50"/>
      <c r="J21" s="13"/>
      <c r="K21" s="15"/>
      <c r="L21" s="169"/>
      <c r="M21" s="169"/>
      <c r="N21" s="169"/>
      <c r="O21" s="12"/>
    </row>
    <row r="22" spans="1:15" s="3" customFormat="1" ht="19" customHeight="1" x14ac:dyDescent="0.2">
      <c r="A22" s="59">
        <f t="shared" si="3"/>
        <v>45209</v>
      </c>
      <c r="B22" s="4" t="str">
        <f t="shared" si="0"/>
        <v>火</v>
      </c>
      <c r="C22" s="6"/>
      <c r="D22" s="49"/>
      <c r="E22" s="49"/>
      <c r="F22" s="49"/>
      <c r="G22" s="11" t="str">
        <f t="shared" si="1"/>
        <v/>
      </c>
      <c r="H22" s="11" t="str">
        <f t="shared" si="2"/>
        <v/>
      </c>
      <c r="I22" s="50"/>
      <c r="J22" s="13"/>
      <c r="L22" s="3" t="s">
        <v>33</v>
      </c>
      <c r="M22" s="16"/>
      <c r="O22" s="12"/>
    </row>
    <row r="23" spans="1:15" s="3" customFormat="1" ht="19" customHeight="1" x14ac:dyDescent="0.2">
      <c r="A23" s="59">
        <f t="shared" si="3"/>
        <v>45210</v>
      </c>
      <c r="B23" s="4" t="str">
        <f t="shared" si="0"/>
        <v>水</v>
      </c>
      <c r="C23" s="6"/>
      <c r="D23" s="49"/>
      <c r="E23" s="49"/>
      <c r="F23" s="49"/>
      <c r="G23" s="11" t="str">
        <f t="shared" si="1"/>
        <v/>
      </c>
      <c r="H23" s="11" t="str">
        <f t="shared" si="2"/>
        <v/>
      </c>
      <c r="I23" s="50"/>
      <c r="J23" s="13"/>
      <c r="K23" s="15"/>
      <c r="L23" s="169" t="s">
        <v>34</v>
      </c>
      <c r="M23" s="169"/>
      <c r="N23" s="169"/>
      <c r="O23" s="12"/>
    </row>
    <row r="24" spans="1:15" s="3" customFormat="1" ht="19" customHeight="1" x14ac:dyDescent="0.2">
      <c r="A24" s="59">
        <f t="shared" si="3"/>
        <v>45211</v>
      </c>
      <c r="B24" s="4" t="str">
        <f t="shared" si="0"/>
        <v>木</v>
      </c>
      <c r="C24" s="7" t="s">
        <v>27</v>
      </c>
      <c r="D24" s="49"/>
      <c r="E24" s="49"/>
      <c r="F24" s="49"/>
      <c r="G24" s="11" t="str">
        <f t="shared" si="1"/>
        <v/>
      </c>
      <c r="H24" s="11" t="str">
        <f t="shared" si="2"/>
        <v/>
      </c>
      <c r="I24" s="50"/>
      <c r="J24" s="13"/>
      <c r="K24" s="15"/>
      <c r="L24" s="169"/>
      <c r="M24" s="169"/>
      <c r="N24" s="169"/>
      <c r="O24" s="12"/>
    </row>
    <row r="25" spans="1:15" s="3" customFormat="1" ht="19" customHeight="1" x14ac:dyDescent="0.2">
      <c r="A25" s="59">
        <f t="shared" si="3"/>
        <v>45212</v>
      </c>
      <c r="B25" s="4" t="str">
        <f t="shared" si="0"/>
        <v>金</v>
      </c>
      <c r="C25" s="6"/>
      <c r="D25" s="49"/>
      <c r="E25" s="49"/>
      <c r="F25" s="49"/>
      <c r="G25" s="11" t="str">
        <f t="shared" si="1"/>
        <v/>
      </c>
      <c r="H25" s="11" t="str">
        <f t="shared" si="2"/>
        <v/>
      </c>
      <c r="I25" s="50"/>
      <c r="J25" s="13"/>
      <c r="L25" s="3" t="s">
        <v>35</v>
      </c>
      <c r="M25" s="17"/>
      <c r="O25" s="12"/>
    </row>
    <row r="26" spans="1:15" s="3" customFormat="1" ht="19" customHeight="1" thickBot="1" x14ac:dyDescent="0.25">
      <c r="A26" s="59">
        <f t="shared" si="3"/>
        <v>45213</v>
      </c>
      <c r="B26" s="4" t="str">
        <f t="shared" si="0"/>
        <v>土</v>
      </c>
      <c r="C26" s="7" t="s">
        <v>27</v>
      </c>
      <c r="D26" s="49"/>
      <c r="E26" s="49"/>
      <c r="F26" s="49"/>
      <c r="G26" s="11" t="str">
        <f t="shared" si="1"/>
        <v/>
      </c>
      <c r="H26" s="11" t="str">
        <f t="shared" si="2"/>
        <v/>
      </c>
      <c r="I26" s="50"/>
      <c r="J26" s="13"/>
      <c r="L26" s="170" t="s">
        <v>36</v>
      </c>
      <c r="M26" s="170"/>
      <c r="N26" s="170"/>
      <c r="O26" s="12"/>
    </row>
    <row r="27" spans="1:15" s="3" customFormat="1" ht="19" customHeight="1" x14ac:dyDescent="0.2">
      <c r="A27" s="59">
        <f t="shared" si="3"/>
        <v>45214</v>
      </c>
      <c r="B27" s="4" t="str">
        <f t="shared" si="0"/>
        <v>日</v>
      </c>
      <c r="C27" s="6"/>
      <c r="D27" s="49"/>
      <c r="E27" s="49"/>
      <c r="F27" s="49"/>
      <c r="G27" s="11" t="str">
        <f t="shared" si="1"/>
        <v/>
      </c>
      <c r="H27" s="11" t="str">
        <f t="shared" si="2"/>
        <v/>
      </c>
      <c r="I27" s="50"/>
      <c r="J27" s="13"/>
      <c r="K27" s="15"/>
      <c r="L27" s="200" t="str">
        <f>IF($N$43="立替金","実費が発生していて派遣元会社で立替金扱いしている場合、本欄は使用しないでシート「立替金管理簿」に記入ください。","実費")</f>
        <v>実費</v>
      </c>
      <c r="M27" s="201"/>
      <c r="N27" s="201"/>
      <c r="O27" s="202"/>
    </row>
    <row r="28" spans="1:15" s="3" customFormat="1" ht="19" customHeight="1" thickBot="1" x14ac:dyDescent="0.25">
      <c r="A28" s="59">
        <f t="shared" si="3"/>
        <v>45215</v>
      </c>
      <c r="B28" s="4" t="str">
        <f t="shared" si="0"/>
        <v>月</v>
      </c>
      <c r="C28" s="6"/>
      <c r="D28" s="49"/>
      <c r="E28" s="49"/>
      <c r="F28" s="49"/>
      <c r="G28" s="11" t="str">
        <f t="shared" si="1"/>
        <v/>
      </c>
      <c r="H28" s="11" t="str">
        <f t="shared" si="2"/>
        <v/>
      </c>
      <c r="I28" s="50"/>
      <c r="J28" s="13"/>
      <c r="L28" s="203"/>
      <c r="M28" s="204"/>
      <c r="N28" s="204"/>
      <c r="O28" s="205"/>
    </row>
    <row r="29" spans="1:15" s="3" customFormat="1" ht="19" customHeight="1" x14ac:dyDescent="0.2">
      <c r="A29" s="59">
        <f t="shared" si="3"/>
        <v>45216</v>
      </c>
      <c r="B29" s="4" t="str">
        <f t="shared" si="0"/>
        <v>火</v>
      </c>
      <c r="C29" s="6"/>
      <c r="D29" s="49"/>
      <c r="E29" s="49"/>
      <c r="F29" s="49"/>
      <c r="G29" s="11" t="str">
        <f t="shared" si="1"/>
        <v/>
      </c>
      <c r="H29" s="11" t="str">
        <f t="shared" si="2"/>
        <v/>
      </c>
      <c r="I29" s="50"/>
      <c r="J29" s="13"/>
      <c r="L29" s="144" t="s">
        <v>37</v>
      </c>
      <c r="M29" s="145" t="s">
        <v>38</v>
      </c>
      <c r="N29" s="145" t="s">
        <v>39</v>
      </c>
      <c r="O29" s="146" t="s">
        <v>40</v>
      </c>
    </row>
    <row r="30" spans="1:15" s="3" customFormat="1" ht="19" customHeight="1" x14ac:dyDescent="0.2">
      <c r="A30" s="59">
        <f t="shared" si="3"/>
        <v>45217</v>
      </c>
      <c r="B30" s="4" t="str">
        <f t="shared" si="0"/>
        <v>水</v>
      </c>
      <c r="C30" s="6"/>
      <c r="D30" s="49"/>
      <c r="E30" s="49"/>
      <c r="F30" s="49"/>
      <c r="G30" s="11" t="str">
        <f t="shared" si="1"/>
        <v/>
      </c>
      <c r="H30" s="11" t="str">
        <f t="shared" si="2"/>
        <v/>
      </c>
      <c r="I30" s="50"/>
      <c r="J30" s="13"/>
      <c r="L30" s="105"/>
      <c r="M30" s="51"/>
      <c r="N30" s="95"/>
      <c r="O30" s="151"/>
    </row>
    <row r="31" spans="1:15" s="3" customFormat="1" ht="19" customHeight="1" x14ac:dyDescent="0.2">
      <c r="A31" s="59">
        <f t="shared" si="3"/>
        <v>45218</v>
      </c>
      <c r="B31" s="4" t="str">
        <f t="shared" si="0"/>
        <v>木</v>
      </c>
      <c r="C31" s="7" t="s">
        <v>27</v>
      </c>
      <c r="D31" s="49"/>
      <c r="E31" s="49"/>
      <c r="F31" s="49"/>
      <c r="G31" s="11" t="str">
        <f t="shared" si="1"/>
        <v/>
      </c>
      <c r="H31" s="11" t="str">
        <f t="shared" si="2"/>
        <v/>
      </c>
      <c r="I31" s="50"/>
      <c r="J31" s="13"/>
      <c r="L31" s="105"/>
      <c r="M31" s="51"/>
      <c r="N31" s="95"/>
      <c r="O31" s="151"/>
    </row>
    <row r="32" spans="1:15" s="3" customFormat="1" ht="19" customHeight="1" x14ac:dyDescent="0.2">
      <c r="A32" s="59">
        <f t="shared" si="3"/>
        <v>45219</v>
      </c>
      <c r="B32" s="4" t="str">
        <f t="shared" si="0"/>
        <v>金</v>
      </c>
      <c r="C32" s="7" t="s">
        <v>27</v>
      </c>
      <c r="D32" s="49"/>
      <c r="E32" s="49"/>
      <c r="F32" s="49"/>
      <c r="G32" s="11" t="str">
        <f t="shared" si="1"/>
        <v/>
      </c>
      <c r="H32" s="11" t="str">
        <f t="shared" si="2"/>
        <v/>
      </c>
      <c r="I32" s="50"/>
      <c r="J32" s="13"/>
      <c r="K32" s="14"/>
      <c r="L32" s="105"/>
      <c r="M32" s="51"/>
      <c r="N32" s="95"/>
      <c r="O32" s="151"/>
    </row>
    <row r="33" spans="1:16" s="3" customFormat="1" ht="19" customHeight="1" x14ac:dyDescent="0.2">
      <c r="A33" s="59">
        <f t="shared" si="3"/>
        <v>45220</v>
      </c>
      <c r="B33" s="4" t="str">
        <f t="shared" si="0"/>
        <v>土</v>
      </c>
      <c r="C33" s="6"/>
      <c r="D33" s="49"/>
      <c r="E33" s="49"/>
      <c r="F33" s="49"/>
      <c r="G33" s="11" t="str">
        <f t="shared" si="1"/>
        <v/>
      </c>
      <c r="H33" s="11" t="str">
        <f t="shared" si="2"/>
        <v/>
      </c>
      <c r="I33" s="50"/>
      <c r="J33" s="13"/>
      <c r="L33" s="105"/>
      <c r="M33" s="51"/>
      <c r="N33" s="95"/>
      <c r="O33" s="151"/>
    </row>
    <row r="34" spans="1:16" s="3" customFormat="1" ht="19" customHeight="1" x14ac:dyDescent="0.2">
      <c r="A34" s="59">
        <f t="shared" si="3"/>
        <v>45221</v>
      </c>
      <c r="B34" s="4" t="str">
        <f t="shared" si="0"/>
        <v>日</v>
      </c>
      <c r="C34" s="7" t="s">
        <v>27</v>
      </c>
      <c r="D34" s="49"/>
      <c r="E34" s="49"/>
      <c r="F34" s="49"/>
      <c r="G34" s="11" t="str">
        <f t="shared" si="1"/>
        <v/>
      </c>
      <c r="H34" s="11" t="str">
        <f t="shared" si="2"/>
        <v/>
      </c>
      <c r="I34" s="50"/>
      <c r="J34" s="13"/>
      <c r="L34" s="105"/>
      <c r="M34" s="51"/>
      <c r="N34" s="95"/>
      <c r="O34" s="151"/>
    </row>
    <row r="35" spans="1:16" s="3" customFormat="1" ht="19" customHeight="1" x14ac:dyDescent="0.2">
      <c r="A35" s="59">
        <f t="shared" si="3"/>
        <v>45222</v>
      </c>
      <c r="B35" s="4" t="str">
        <f t="shared" si="0"/>
        <v>月</v>
      </c>
      <c r="C35" s="7"/>
      <c r="D35" s="49"/>
      <c r="E35" s="49"/>
      <c r="F35" s="49"/>
      <c r="G35" s="11" t="str">
        <f t="shared" si="1"/>
        <v/>
      </c>
      <c r="H35" s="11" t="str">
        <f t="shared" si="2"/>
        <v/>
      </c>
      <c r="I35" s="50"/>
      <c r="J35" s="13"/>
      <c r="L35" s="105"/>
      <c r="M35" s="51"/>
      <c r="N35" s="95"/>
      <c r="O35" s="152"/>
    </row>
    <row r="36" spans="1:16" s="3" customFormat="1" ht="19" customHeight="1" x14ac:dyDescent="0.2">
      <c r="A36" s="59">
        <f t="shared" si="3"/>
        <v>45223</v>
      </c>
      <c r="B36" s="4" t="str">
        <f t="shared" si="0"/>
        <v>火</v>
      </c>
      <c r="C36" s="6"/>
      <c r="D36" s="49"/>
      <c r="E36" s="49"/>
      <c r="F36" s="49"/>
      <c r="G36" s="11" t="str">
        <f t="shared" si="1"/>
        <v/>
      </c>
      <c r="H36" s="11" t="str">
        <f t="shared" si="2"/>
        <v/>
      </c>
      <c r="I36" s="50"/>
      <c r="J36" s="13"/>
      <c r="L36" s="105"/>
      <c r="M36" s="51"/>
      <c r="N36" s="95"/>
      <c r="O36" s="152"/>
    </row>
    <row r="37" spans="1:16" s="3" customFormat="1" ht="19" customHeight="1" x14ac:dyDescent="0.2">
      <c r="A37" s="59">
        <f t="shared" si="3"/>
        <v>45224</v>
      </c>
      <c r="B37" s="4" t="str">
        <f t="shared" si="0"/>
        <v>水</v>
      </c>
      <c r="C37" s="6"/>
      <c r="D37" s="49"/>
      <c r="E37" s="49"/>
      <c r="F37" s="49"/>
      <c r="G37" s="11" t="str">
        <f t="shared" si="1"/>
        <v/>
      </c>
      <c r="H37" s="11" t="str">
        <f t="shared" si="2"/>
        <v/>
      </c>
      <c r="I37" s="50"/>
      <c r="J37" s="13"/>
      <c r="L37" s="105"/>
      <c r="M37" s="51"/>
      <c r="N37" s="95"/>
      <c r="O37" s="152"/>
    </row>
    <row r="38" spans="1:16" s="3" customFormat="1" ht="19" customHeight="1" x14ac:dyDescent="0.2">
      <c r="A38" s="59">
        <f t="shared" si="3"/>
        <v>45225</v>
      </c>
      <c r="B38" s="4" t="str">
        <f t="shared" si="0"/>
        <v>木</v>
      </c>
      <c r="C38" s="6"/>
      <c r="D38" s="49"/>
      <c r="E38" s="49"/>
      <c r="F38" s="49"/>
      <c r="G38" s="11" t="str">
        <f t="shared" si="1"/>
        <v/>
      </c>
      <c r="H38" s="11" t="str">
        <f t="shared" si="2"/>
        <v/>
      </c>
      <c r="I38" s="50"/>
      <c r="J38" s="13"/>
      <c r="L38" s="105"/>
      <c r="M38" s="51"/>
      <c r="N38" s="95"/>
      <c r="O38" s="152"/>
    </row>
    <row r="39" spans="1:16" s="3" customFormat="1" ht="19" customHeight="1" x14ac:dyDescent="0.2">
      <c r="A39" s="59">
        <f t="shared" si="3"/>
        <v>45226</v>
      </c>
      <c r="B39" s="4" t="str">
        <f t="shared" si="0"/>
        <v>金</v>
      </c>
      <c r="C39" s="6"/>
      <c r="D39" s="49"/>
      <c r="E39" s="49"/>
      <c r="F39" s="49"/>
      <c r="G39" s="11" t="str">
        <f t="shared" si="1"/>
        <v/>
      </c>
      <c r="H39" s="11" t="str">
        <f t="shared" si="2"/>
        <v/>
      </c>
      <c r="I39" s="50"/>
      <c r="J39" s="13"/>
      <c r="L39" s="105"/>
      <c r="M39" s="51"/>
      <c r="N39" s="95"/>
      <c r="O39" s="152"/>
    </row>
    <row r="40" spans="1:16" s="3" customFormat="1" ht="19" customHeight="1" x14ac:dyDescent="0.2">
      <c r="A40" s="59">
        <f t="shared" si="3"/>
        <v>45227</v>
      </c>
      <c r="B40" s="4" t="str">
        <f>TEXT(A40,"aaa")</f>
        <v>土</v>
      </c>
      <c r="C40" s="6"/>
      <c r="D40" s="49"/>
      <c r="E40" s="49"/>
      <c r="F40" s="49"/>
      <c r="G40" s="11" t="str">
        <f t="shared" si="1"/>
        <v/>
      </c>
      <c r="H40" s="11" t="str">
        <f t="shared" si="2"/>
        <v/>
      </c>
      <c r="I40" s="50"/>
      <c r="J40" s="13"/>
      <c r="L40" s="105"/>
      <c r="M40" s="51"/>
      <c r="N40" s="95"/>
      <c r="O40" s="152"/>
    </row>
    <row r="41" spans="1:16" s="3" customFormat="1" ht="19" customHeight="1" x14ac:dyDescent="0.2">
      <c r="A41" s="59">
        <f t="shared" si="3"/>
        <v>45228</v>
      </c>
      <c r="B41" s="4" t="str">
        <f>TEXT(A41,"aaa")</f>
        <v>日</v>
      </c>
      <c r="C41" s="6"/>
      <c r="D41" s="49"/>
      <c r="E41" s="49"/>
      <c r="F41" s="49"/>
      <c r="G41" s="11" t="str">
        <f t="shared" si="1"/>
        <v/>
      </c>
      <c r="H41" s="11" t="str">
        <f t="shared" si="2"/>
        <v/>
      </c>
      <c r="I41" s="50"/>
      <c r="J41" s="13"/>
      <c r="L41" s="105"/>
      <c r="M41" s="51"/>
      <c r="N41" s="95"/>
      <c r="O41" s="152"/>
    </row>
    <row r="42" spans="1:16" s="3" customFormat="1" ht="19" customHeight="1" thickBot="1" x14ac:dyDescent="0.25">
      <c r="A42" s="59">
        <f t="shared" si="3"/>
        <v>45229</v>
      </c>
      <c r="B42" s="4" t="str">
        <f>TEXT(A42,"aaa")</f>
        <v>月</v>
      </c>
      <c r="C42" s="6"/>
      <c r="D42" s="49"/>
      <c r="E42" s="49"/>
      <c r="F42" s="49"/>
      <c r="G42" s="11" t="str">
        <f t="shared" si="1"/>
        <v/>
      </c>
      <c r="H42" s="11" t="str">
        <f t="shared" si="2"/>
        <v/>
      </c>
      <c r="I42" s="50"/>
      <c r="J42" s="13"/>
      <c r="L42" s="171" t="s">
        <v>41</v>
      </c>
      <c r="M42" s="172"/>
      <c r="N42" s="142">
        <f>SUM(N30:N41)</f>
        <v>0</v>
      </c>
      <c r="O42" s="143" t="s">
        <v>42</v>
      </c>
    </row>
    <row r="43" spans="1:16" s="3" customFormat="1" ht="19" customHeight="1" thickBot="1" x14ac:dyDescent="0.25">
      <c r="A43" s="86">
        <f t="shared" si="3"/>
        <v>45230</v>
      </c>
      <c r="B43" s="84" t="str">
        <f>TEXT(A43,"aaa")</f>
        <v>火</v>
      </c>
      <c r="C43" s="85"/>
      <c r="D43" s="49"/>
      <c r="E43" s="49"/>
      <c r="F43" s="49"/>
      <c r="G43" s="11" t="str">
        <f t="shared" si="1"/>
        <v/>
      </c>
      <c r="H43" s="11" t="str">
        <f t="shared" si="2"/>
        <v/>
      </c>
      <c r="I43" s="50"/>
      <c r="J43" s="13"/>
      <c r="L43" s="196" t="s">
        <v>108</v>
      </c>
      <c r="M43" s="197"/>
      <c r="N43" s="198"/>
      <c r="O43" s="199"/>
      <c r="P43" s="126" t="str">
        <f>IF(N43="","派遣元会社での実費の処理が売上か立替金か選択してください。","")</f>
        <v>派遣元会社での実費の処理が売上か立替金か選択してください。</v>
      </c>
    </row>
    <row r="44" spans="1:16" s="3" customFormat="1" ht="30" customHeight="1" thickBot="1" x14ac:dyDescent="0.25">
      <c r="A44" s="80"/>
      <c r="B44" s="55"/>
      <c r="C44" s="81"/>
      <c r="D44" s="82"/>
      <c r="E44" s="82"/>
      <c r="F44" s="82"/>
      <c r="G44" s="87"/>
      <c r="H44" s="87"/>
      <c r="I44" s="83"/>
      <c r="J44" s="82"/>
      <c r="K44" s="23"/>
      <c r="L44" s="186" t="s">
        <v>106</v>
      </c>
      <c r="M44" s="187"/>
      <c r="N44" s="187"/>
      <c r="O44" s="188"/>
    </row>
    <row r="45" spans="1:16" s="3" customFormat="1" ht="19" customHeight="1" x14ac:dyDescent="0.2">
      <c r="A45" s="70"/>
      <c r="B45" s="2"/>
      <c r="C45" s="2"/>
      <c r="D45" s="2"/>
      <c r="E45" s="32"/>
      <c r="F45" s="4" t="s">
        <v>43</v>
      </c>
      <c r="G45" s="33">
        <f>SUM(G13:G43)</f>
        <v>0</v>
      </c>
      <c r="H45" s="33">
        <f>SUM(H13:H43)</f>
        <v>0</v>
      </c>
      <c r="I45" s="19"/>
      <c r="J45" s="19"/>
      <c r="L45" s="20"/>
      <c r="M45" s="20"/>
      <c r="N45" s="2"/>
    </row>
    <row r="46" spans="1:16" s="3" customFormat="1" ht="19" customHeight="1" x14ac:dyDescent="0.2">
      <c r="A46" s="2"/>
      <c r="B46" s="2"/>
      <c r="C46" s="2"/>
      <c r="D46" s="2"/>
      <c r="E46" s="5"/>
      <c r="F46" s="5" t="s">
        <v>44</v>
      </c>
      <c r="G46" s="18">
        <f>IF(MINUTE(G45)&gt;30,G45+TIME(0,(60-MINUTE(G45)),0),IF(MINUTE(G45)=30,G45,G45-TIME(0,MINUTE(G45),0)))</f>
        <v>0</v>
      </c>
      <c r="H46" s="18">
        <f>IF(MINUTE(H45)&gt;30,H45+TIME(0,(60-MINUTE(H45)),0),IF(MINUTE(H45)=30,H45,H45-TIME(0,MINUTE(H45),0)))</f>
        <v>0</v>
      </c>
      <c r="I46" s="19"/>
    </row>
    <row r="47" spans="1:16" s="3" customFormat="1" ht="19" customHeight="1" thickBot="1" x14ac:dyDescent="0.25">
      <c r="A47" s="2"/>
      <c r="B47" s="2"/>
      <c r="C47" s="2"/>
      <c r="D47" s="2"/>
      <c r="E47" s="24"/>
      <c r="F47" s="24"/>
      <c r="G47" s="19"/>
      <c r="H47" s="19"/>
      <c r="I47" s="19"/>
    </row>
    <row r="48" spans="1:16" s="3" customFormat="1" ht="19" customHeight="1" thickBot="1" x14ac:dyDescent="0.25">
      <c r="A48" s="24" t="s">
        <v>45</v>
      </c>
      <c r="B48" s="52"/>
      <c r="C48" s="22" t="s">
        <v>46</v>
      </c>
      <c r="E48" s="24"/>
      <c r="F48" s="24"/>
      <c r="G48" s="19"/>
      <c r="H48" s="19"/>
      <c r="I48" s="19"/>
      <c r="J48" s="163" t="s">
        <v>47</v>
      </c>
      <c r="K48" s="164"/>
      <c r="L48" s="165"/>
      <c r="M48" s="166" t="s">
        <v>48</v>
      </c>
      <c r="N48" s="167"/>
      <c r="O48" s="168"/>
    </row>
    <row r="49" spans="1:15" s="3" customFormat="1" ht="19" customHeight="1" x14ac:dyDescent="0.2">
      <c r="A49" s="2"/>
      <c r="B49" s="2"/>
      <c r="C49" s="22" t="s">
        <v>49</v>
      </c>
      <c r="E49" s="24"/>
      <c r="F49" s="24"/>
      <c r="G49" s="19"/>
      <c r="H49" s="19"/>
      <c r="I49" s="19"/>
    </row>
    <row r="50" spans="1:15" s="3" customFormat="1" ht="19" customHeight="1" thickBot="1" x14ac:dyDescent="0.25">
      <c r="A50" s="39"/>
      <c r="B50" s="39"/>
      <c r="C50" s="39"/>
      <c r="D50" s="39"/>
      <c r="E50" s="40"/>
      <c r="F50" s="40"/>
      <c r="G50" s="41"/>
      <c r="H50" s="41"/>
      <c r="I50" s="41"/>
      <c r="J50" s="42"/>
      <c r="K50" s="43"/>
      <c r="L50" s="44"/>
      <c r="M50" s="44"/>
      <c r="N50" s="45"/>
      <c r="O50" s="43"/>
    </row>
    <row r="51" spans="1:15" s="3" customFormat="1" ht="19" customHeight="1" thickTop="1" x14ac:dyDescent="0.2">
      <c r="A51" s="2"/>
      <c r="B51" s="2"/>
      <c r="C51" s="2"/>
      <c r="D51" s="2"/>
      <c r="E51" s="24"/>
      <c r="F51" s="24"/>
      <c r="G51" s="19"/>
      <c r="H51" s="19"/>
      <c r="I51" s="19"/>
      <c r="J51" s="21"/>
      <c r="L51" s="2"/>
      <c r="M51" s="2"/>
      <c r="N51" s="53"/>
    </row>
    <row r="52" spans="1:15" s="2" customFormat="1" ht="19" customHeight="1" x14ac:dyDescent="0.2">
      <c r="A52" s="2" t="s">
        <v>50</v>
      </c>
      <c r="E52" s="24"/>
      <c r="F52" s="24"/>
      <c r="G52" s="19"/>
      <c r="H52" s="19"/>
      <c r="I52" s="19"/>
      <c r="J52" s="21"/>
      <c r="N52" s="53"/>
    </row>
    <row r="53" spans="1:15" s="2" customFormat="1" ht="19" customHeight="1" x14ac:dyDescent="0.2">
      <c r="A53" s="2" t="s">
        <v>51</v>
      </c>
      <c r="E53" s="24"/>
      <c r="F53" s="24"/>
      <c r="G53" s="19"/>
      <c r="H53" s="19"/>
      <c r="I53" s="19"/>
      <c r="J53" s="21"/>
      <c r="N53" s="53"/>
    </row>
    <row r="54" spans="1:15" s="2" customFormat="1" ht="19" customHeight="1" x14ac:dyDescent="0.2">
      <c r="E54" s="24"/>
      <c r="F54" s="24"/>
      <c r="G54" s="19"/>
      <c r="H54" s="19"/>
      <c r="I54" s="19"/>
      <c r="J54" s="21"/>
      <c r="N54" s="53"/>
    </row>
    <row r="55" spans="1:15" s="2" customFormat="1" ht="19" customHeight="1" thickBot="1" x14ac:dyDescent="0.25">
      <c r="E55" s="24"/>
      <c r="F55" s="24"/>
      <c r="G55" s="19"/>
      <c r="H55" s="19"/>
      <c r="I55" s="19"/>
      <c r="J55" s="189" t="s">
        <v>52</v>
      </c>
      <c r="K55" s="189"/>
      <c r="L55" s="189"/>
      <c r="M55" s="107"/>
      <c r="N55" s="38" t="s">
        <v>53</v>
      </c>
      <c r="O55" s="54"/>
    </row>
    <row r="56" spans="1:15" s="2" customFormat="1" ht="19" customHeight="1" x14ac:dyDescent="0.2">
      <c r="E56" s="24"/>
      <c r="F56" s="24"/>
      <c r="G56" s="19"/>
      <c r="H56" s="19"/>
      <c r="I56" s="19"/>
      <c r="J56" s="21"/>
      <c r="N56" s="53"/>
    </row>
    <row r="57" spans="1:15" s="2" customFormat="1" ht="19" customHeight="1" x14ac:dyDescent="0.2">
      <c r="E57" s="24"/>
      <c r="F57" s="24"/>
      <c r="G57" s="19"/>
      <c r="H57" s="19"/>
      <c r="I57" s="19"/>
      <c r="J57" s="19"/>
      <c r="K57" s="21"/>
      <c r="O57" s="53"/>
    </row>
    <row r="58" spans="1:15" s="2" customFormat="1" ht="19" customHeight="1" thickBot="1" x14ac:dyDescent="0.25">
      <c r="A58" s="69" t="s">
        <v>54</v>
      </c>
      <c r="B58" s="34" t="s">
        <v>55</v>
      </c>
      <c r="C58" s="34"/>
      <c r="D58" s="109">
        <f>ROUND(G46/TIME(1,0,0),1)</f>
        <v>0</v>
      </c>
      <c r="E58" s="61" t="s">
        <v>56</v>
      </c>
      <c r="F58" s="62" t="s">
        <v>57</v>
      </c>
      <c r="G58" s="62"/>
      <c r="H58" s="62"/>
      <c r="I58" s="108">
        <v>0</v>
      </c>
      <c r="J58" s="61" t="s">
        <v>58</v>
      </c>
      <c r="K58" s="64" t="s">
        <v>59</v>
      </c>
      <c r="L58" s="62"/>
      <c r="M58" s="62"/>
      <c r="N58" s="108">
        <f>ROUNDDOWN((D58*I58),0)</f>
        <v>0</v>
      </c>
      <c r="O58" s="53"/>
    </row>
    <row r="59" spans="1:15" s="2" customFormat="1" ht="19" customHeight="1" x14ac:dyDescent="0.2">
      <c r="F59" s="24"/>
      <c r="I59" s="19"/>
      <c r="J59" s="19"/>
      <c r="K59" s="21"/>
      <c r="O59" s="53"/>
    </row>
    <row r="60" spans="1:15" s="2" customFormat="1" ht="19" customHeight="1" thickBot="1" x14ac:dyDescent="0.25">
      <c r="A60" s="69" t="s">
        <v>54</v>
      </c>
      <c r="B60" s="34" t="s">
        <v>60</v>
      </c>
      <c r="C60" s="34"/>
      <c r="D60" s="109">
        <f>ROUND(H46/TIME(1,0,0),1)</f>
        <v>0</v>
      </c>
      <c r="E60" s="61" t="s">
        <v>56</v>
      </c>
      <c r="F60" s="62" t="s">
        <v>61</v>
      </c>
      <c r="G60" s="62"/>
      <c r="H60" s="62"/>
      <c r="I60" s="108">
        <v>0</v>
      </c>
      <c r="J60" s="61" t="s">
        <v>58</v>
      </c>
      <c r="K60" s="64" t="s">
        <v>62</v>
      </c>
      <c r="L60" s="62"/>
      <c r="M60" s="62"/>
      <c r="N60" s="108">
        <f>ROUNDDOWN((D60*I60),0)</f>
        <v>0</v>
      </c>
      <c r="O60" s="53"/>
    </row>
    <row r="61" spans="1:15" s="2" customFormat="1" ht="19" customHeight="1" x14ac:dyDescent="0.2">
      <c r="E61" s="24"/>
      <c r="F61" s="24"/>
      <c r="G61" s="19"/>
      <c r="H61" s="19"/>
      <c r="I61" s="65" t="s">
        <v>63</v>
      </c>
      <c r="J61" s="19"/>
      <c r="K61" s="21"/>
      <c r="O61" s="53"/>
    </row>
    <row r="62" spans="1:15" s="2" customFormat="1" ht="19" customHeight="1" thickBot="1" x14ac:dyDescent="0.25">
      <c r="E62" s="24"/>
      <c r="F62" s="24"/>
      <c r="G62" s="19"/>
      <c r="H62" s="19"/>
      <c r="I62" s="65"/>
      <c r="J62" s="69" t="s">
        <v>54</v>
      </c>
      <c r="K62" s="64" t="s">
        <v>110</v>
      </c>
      <c r="L62" s="62"/>
      <c r="M62" s="62"/>
      <c r="N62" s="108">
        <f>IF(N43="売上",ROUNDUP(N42/1.1,0),0)</f>
        <v>0</v>
      </c>
      <c r="O62" s="53"/>
    </row>
    <row r="63" spans="1:15" s="2" customFormat="1" ht="19" customHeight="1" x14ac:dyDescent="0.2">
      <c r="E63" s="24"/>
      <c r="F63" s="24"/>
      <c r="G63" s="19"/>
      <c r="H63" s="19"/>
      <c r="I63" s="65"/>
      <c r="J63" s="19"/>
      <c r="K63" s="21"/>
      <c r="O63" s="53"/>
    </row>
    <row r="64" spans="1:15" s="2" customFormat="1" ht="19" customHeight="1" thickBot="1" x14ac:dyDescent="0.25">
      <c r="E64" s="24"/>
      <c r="F64" s="24"/>
      <c r="G64" s="19"/>
      <c r="H64" s="19"/>
      <c r="I64" s="65"/>
      <c r="J64" s="69" t="s">
        <v>54</v>
      </c>
      <c r="K64" s="64" t="s">
        <v>64</v>
      </c>
      <c r="L64" s="62"/>
      <c r="M64" s="62"/>
      <c r="N64" s="111">
        <f>N58+N60+N62</f>
        <v>0</v>
      </c>
      <c r="O64" s="53"/>
    </row>
    <row r="65" spans="1:15" s="2" customFormat="1" ht="19" customHeight="1" x14ac:dyDescent="0.2">
      <c r="E65" s="24"/>
      <c r="F65" s="24"/>
      <c r="G65" s="19"/>
      <c r="H65" s="19"/>
      <c r="I65" s="65"/>
      <c r="J65" s="19"/>
      <c r="K65" s="21"/>
      <c r="O65" s="53"/>
    </row>
    <row r="66" spans="1:15" s="2" customFormat="1" ht="19" customHeight="1" thickBot="1" x14ac:dyDescent="0.25">
      <c r="E66" s="24"/>
      <c r="F66" s="24"/>
      <c r="G66" s="19"/>
      <c r="H66" s="19"/>
      <c r="I66" s="19"/>
      <c r="J66" s="69" t="s">
        <v>54</v>
      </c>
      <c r="K66" s="64" t="s">
        <v>65</v>
      </c>
      <c r="L66" s="62"/>
      <c r="M66" s="62"/>
      <c r="N66" s="108">
        <f>ROUNDDOWN((N58+N60+N62)*0.1,0)</f>
        <v>0</v>
      </c>
      <c r="O66" s="53"/>
    </row>
    <row r="67" spans="1:15" s="2" customFormat="1" ht="19" customHeight="1" x14ac:dyDescent="0.2">
      <c r="E67" s="24"/>
      <c r="F67" s="24"/>
      <c r="G67" s="19"/>
      <c r="H67" s="19"/>
      <c r="I67" s="19"/>
      <c r="J67" s="19"/>
      <c r="K67" s="21"/>
      <c r="N67" s="24" t="s">
        <v>67</v>
      </c>
      <c r="O67" s="53"/>
    </row>
    <row r="68" spans="1:15" s="2" customFormat="1" ht="19" customHeight="1" x14ac:dyDescent="0.2">
      <c r="E68" s="24"/>
      <c r="F68" s="24"/>
      <c r="G68" s="19"/>
      <c r="H68" s="19"/>
      <c r="I68" s="19"/>
      <c r="J68" s="19"/>
      <c r="K68" s="21"/>
      <c r="N68" s="24"/>
      <c r="O68" s="53"/>
    </row>
    <row r="69" spans="1:15" s="2" customFormat="1" ht="19" customHeight="1" thickBot="1" x14ac:dyDescent="0.25">
      <c r="E69" s="24"/>
      <c r="F69" s="24"/>
      <c r="G69" s="19"/>
      <c r="H69" s="19"/>
      <c r="I69" s="69" t="s">
        <v>54</v>
      </c>
      <c r="J69" s="66" t="s">
        <v>66</v>
      </c>
      <c r="K69" s="66"/>
      <c r="L69" s="67"/>
      <c r="M69" s="67"/>
      <c r="N69" s="110">
        <f>N64+N66</f>
        <v>0</v>
      </c>
      <c r="O69" s="53"/>
    </row>
    <row r="70" spans="1:15" s="3" customFormat="1" ht="19" customHeight="1" thickTop="1" x14ac:dyDescent="0.2">
      <c r="B70" s="2"/>
      <c r="C70" s="2"/>
      <c r="D70" s="2"/>
      <c r="E70" s="24"/>
      <c r="F70" s="24"/>
      <c r="G70" s="19"/>
      <c r="H70" s="19"/>
      <c r="I70" s="19"/>
      <c r="J70" s="19"/>
      <c r="K70" s="21"/>
      <c r="M70" s="2"/>
      <c r="N70" s="24"/>
      <c r="O70" s="53"/>
    </row>
    <row r="71" spans="1:15" s="3" customFormat="1" ht="19" customHeight="1" x14ac:dyDescent="0.2">
      <c r="B71" s="2"/>
      <c r="C71" s="2"/>
      <c r="D71" s="2"/>
      <c r="E71" s="24"/>
      <c r="F71" s="24"/>
      <c r="G71" s="19"/>
      <c r="H71" s="19"/>
      <c r="I71" s="19"/>
      <c r="J71" s="19"/>
      <c r="K71" s="21"/>
      <c r="M71" s="2"/>
      <c r="N71" s="24"/>
      <c r="O71" s="53"/>
    </row>
    <row r="72" spans="1:15" ht="14" x14ac:dyDescent="0.2">
      <c r="A72" s="89" t="s">
        <v>109</v>
      </c>
      <c r="B72" s="89"/>
      <c r="C72" s="89"/>
      <c r="D72" s="89"/>
      <c r="E72" s="90"/>
      <c r="F72" s="90"/>
      <c r="G72" s="91"/>
      <c r="H72" s="91"/>
      <c r="I72" s="91"/>
      <c r="J72" s="92"/>
      <c r="K72" s="93"/>
      <c r="L72" s="89"/>
      <c r="M72" s="89"/>
      <c r="N72" s="94"/>
    </row>
    <row r="73" spans="1:15" ht="14" x14ac:dyDescent="0.2">
      <c r="A73" s="2"/>
      <c r="B73" s="2"/>
      <c r="C73" s="2"/>
      <c r="D73" s="2"/>
      <c r="E73" s="24"/>
      <c r="F73" s="24"/>
      <c r="G73" s="19"/>
      <c r="H73" s="19"/>
      <c r="I73" s="19"/>
      <c r="J73" s="21"/>
      <c r="K73" s="3"/>
      <c r="L73" s="2"/>
      <c r="M73" s="2"/>
      <c r="N73" s="53"/>
    </row>
    <row r="74" spans="1:15" ht="16.5" x14ac:dyDescent="0.25">
      <c r="A74" s="147"/>
      <c r="I74" s="153" t="str">
        <f>IF(OR(立替金管理簿!D43=0,N43="売上"),"本案件には立替金精算分はありません。","本案件の立替金精算分は以下のとおりです。")</f>
        <v>本案件には立替金精算分はありません。</v>
      </c>
    </row>
    <row r="75" spans="1:15" ht="14" x14ac:dyDescent="0.2">
      <c r="A75" s="147"/>
    </row>
    <row r="76" spans="1:15" ht="14.5" thickBot="1" x14ac:dyDescent="0.25">
      <c r="A76" s="178" t="str">
        <f>IF(OR(立替金管理簿!D43=0,N43="売上"),"",IF(COUNTIF(立替金管理簿!E7:E40,"〇")&gt;0,"「立替金管理簿」の「請求書」欄に「〇」がついているものについては別途立替金精算書、立替金分の適格請求書を提出します。",""))</f>
        <v/>
      </c>
      <c r="B76" s="179"/>
      <c r="C76" s="179"/>
      <c r="D76" s="179"/>
      <c r="E76" s="179"/>
      <c r="F76" s="179"/>
      <c r="G76" s="179"/>
      <c r="H76" s="179"/>
      <c r="I76" s="154" t="s">
        <v>69</v>
      </c>
      <c r="J76" s="155"/>
      <c r="K76" s="64" t="s">
        <v>113</v>
      </c>
      <c r="L76" s="62"/>
      <c r="M76" s="62"/>
      <c r="N76" s="108">
        <f>IF(N43="立替金",ROUNDUP(立替金管理簿!D43/1.1,0),0)</f>
        <v>0</v>
      </c>
    </row>
    <row r="77" spans="1:15" x14ac:dyDescent="0.2">
      <c r="A77" s="179"/>
      <c r="B77" s="179"/>
      <c r="C77" s="179"/>
      <c r="D77" s="179"/>
      <c r="E77" s="179"/>
      <c r="F77" s="179"/>
      <c r="G77" s="179"/>
      <c r="H77" s="179"/>
    </row>
    <row r="78" spans="1:15" ht="14.5" thickBot="1" x14ac:dyDescent="0.25">
      <c r="I78" s="154" t="s">
        <v>69</v>
      </c>
      <c r="J78" s="155"/>
      <c r="K78" s="64" t="s">
        <v>114</v>
      </c>
      <c r="L78" s="62"/>
      <c r="M78" s="62"/>
      <c r="N78" s="108">
        <f>IF(立替金管理簿!D43=0,0,IF(N43="立替金",立替金管理簿!D43-就業記録表!N76,0))</f>
        <v>0</v>
      </c>
    </row>
    <row r="79" spans="1:15" ht="14" x14ac:dyDescent="0.2">
      <c r="M79" s="2"/>
      <c r="N79" s="24" t="s">
        <v>67</v>
      </c>
    </row>
    <row r="80" spans="1:15" ht="14" x14ac:dyDescent="0.2">
      <c r="M80" s="2"/>
      <c r="N80" s="24"/>
    </row>
    <row r="81" spans="9:14" ht="14.5" thickBot="1" x14ac:dyDescent="0.25">
      <c r="I81" s="154" t="s">
        <v>69</v>
      </c>
      <c r="J81" s="155"/>
      <c r="K81" s="66" t="s">
        <v>115</v>
      </c>
      <c r="L81" s="121"/>
      <c r="M81" s="121"/>
      <c r="N81" s="127">
        <f>IF(立替金管理簿!D43=0,0,IF(N43="立替金",立替金管理簿!D43,0))</f>
        <v>0</v>
      </c>
    </row>
    <row r="82" spans="9:14" ht="13.5" thickTop="1" x14ac:dyDescent="0.2"/>
  </sheetData>
  <mergeCells count="31">
    <mergeCell ref="I78:J78"/>
    <mergeCell ref="J55:L55"/>
    <mergeCell ref="J9:O10"/>
    <mergeCell ref="J5:O5"/>
    <mergeCell ref="L43:M43"/>
    <mergeCell ref="N43:O43"/>
    <mergeCell ref="L27:O28"/>
    <mergeCell ref="A76:H77"/>
    <mergeCell ref="F7:H7"/>
    <mergeCell ref="L16:N16"/>
    <mergeCell ref="B6:O6"/>
    <mergeCell ref="K7:L7"/>
    <mergeCell ref="B7:D7"/>
    <mergeCell ref="I76:J76"/>
    <mergeCell ref="L44:O44"/>
    <mergeCell ref="I81:J81"/>
    <mergeCell ref="I4:L4"/>
    <mergeCell ref="M4:O4"/>
    <mergeCell ref="A1:O1"/>
    <mergeCell ref="J48:L48"/>
    <mergeCell ref="M48:O48"/>
    <mergeCell ref="L23:N24"/>
    <mergeCell ref="L26:N26"/>
    <mergeCell ref="L42:M42"/>
    <mergeCell ref="M7:O7"/>
    <mergeCell ref="L18:N18"/>
    <mergeCell ref="B3:C3"/>
    <mergeCell ref="M3:O3"/>
    <mergeCell ref="J3:L3"/>
    <mergeCell ref="L20:N21"/>
    <mergeCell ref="B5:H5"/>
  </mergeCells>
  <phoneticPr fontId="2"/>
  <conditionalFormatting sqref="A76:H77">
    <cfRule type="expression" dxfId="12" priority="7">
      <formula>L40="派遣元会社で旅費立替金分を立替金として処理する"</formula>
    </cfRule>
  </conditionalFormatting>
  <conditionalFormatting sqref="L27">
    <cfRule type="expression" dxfId="11" priority="8">
      <formula>$N$43="立替金"</formula>
    </cfRule>
    <cfRule type="expression" priority="9">
      <formula>$L$27="本欄は使用しないでシート「立替金管理簿」に記入ください"</formula>
    </cfRule>
  </conditionalFormatting>
  <conditionalFormatting sqref="L29:O42">
    <cfRule type="expression" dxfId="10" priority="5">
      <formula>$N$43="立替金"</formula>
    </cfRule>
  </conditionalFormatting>
  <conditionalFormatting sqref="N43:O43">
    <cfRule type="expression" dxfId="9" priority="4">
      <formula>$N$43=""</formula>
    </cfRule>
  </conditionalFormatting>
  <dataValidations count="5">
    <dataValidation type="list" allowBlank="1" showInputMessage="1" showErrorMessage="1" sqref="C13:C44" xr:uid="{00000000-0002-0000-0000-000000000000}">
      <formula1>"祝,'"</formula1>
    </dataValidation>
    <dataValidation type="whole" showInputMessage="1" showErrorMessage="1" errorTitle="年を整数で入力してください" error="年を整数で入力してください" sqref="B3" xr:uid="{00000000-0002-0000-0000-000001000000}">
      <formula1>2006</formula1>
      <formula2>2106</formula2>
    </dataValidation>
    <dataValidation type="whole" showInputMessage="1" showErrorMessage="1" errorTitle="1～12を入力してください" error="1～12を入力してください" sqref="D3" xr:uid="{00000000-0002-0000-0000-000002000000}">
      <formula1>1</formula1>
      <formula2>12</formula2>
    </dataValidation>
    <dataValidation type="list" allowBlank="1" showInputMessage="1" showErrorMessage="1" sqref="N43" xr:uid="{D71B1FB4-8B48-4A36-9436-BBC36EC446A1}">
      <formula1>"売上,立替金"</formula1>
    </dataValidation>
    <dataValidation type="list" allowBlank="1" showInputMessage="1" showErrorMessage="1" sqref="O30:O41" xr:uid="{3986672D-26EB-4D5F-84BF-F7F1D454E863}">
      <formula1>"〇"</formula1>
    </dataValidation>
  </dataValidations>
  <printOptions horizontalCentered="1"/>
  <pageMargins left="0.59055118110236227" right="0.59055118110236227" top="0.78740157480314965" bottom="0.59055118110236227" header="0.51181102362204722" footer="0.51181102362204722"/>
  <pageSetup paperSize="9" scale="4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AA6F-4B94-46E5-A978-F395BFBD3235}">
  <sheetPr>
    <pageSetUpPr fitToPage="1"/>
  </sheetPr>
  <dimension ref="A1:F43"/>
  <sheetViews>
    <sheetView showGridLines="0" workbookViewId="0"/>
  </sheetViews>
  <sheetFormatPr defaultColWidth="8.7265625" defaultRowHeight="13" x14ac:dyDescent="0.2"/>
  <cols>
    <col min="1" max="2" width="16.81640625" style="117" customWidth="1"/>
    <col min="3" max="3" width="19.54296875" style="117" customWidth="1"/>
    <col min="4" max="4" width="14.26953125" style="117" bestFit="1" customWidth="1"/>
    <col min="5" max="5" width="14.26953125" style="117" customWidth="1"/>
    <col min="6" max="6" width="33.54296875" style="117" customWidth="1"/>
    <col min="7" max="16384" width="8.7265625" style="117"/>
  </cols>
  <sheetData>
    <row r="1" spans="1:6" x14ac:dyDescent="0.2">
      <c r="A1" s="122" t="str">
        <f>IF(就業記録表!N43="立替金","発生した実費分を記載ください（実費が発生していない場合記載不要）",IF(就業記録表!N43="売上","実費は売上計上のため本帳票は不要","実費は立替金扱いか売上扱いか選択してください"))</f>
        <v>実費は立替金扱いか売上扱いか選択してください</v>
      </c>
    </row>
    <row r="2" spans="1:6" ht="19" x14ac:dyDescent="0.2">
      <c r="A2" s="206" t="s">
        <v>72</v>
      </c>
      <c r="B2" s="207"/>
      <c r="C2" s="207"/>
      <c r="D2" s="207"/>
      <c r="E2" s="207"/>
      <c r="F2" s="207"/>
    </row>
    <row r="4" spans="1:6" ht="47.5" customHeight="1" x14ac:dyDescent="0.2">
      <c r="A4" s="128" t="s">
        <v>73</v>
      </c>
      <c r="B4" s="129" t="str">
        <f>就業記録表!B3&amp;"年"&amp;就業記録表!D3&amp;"月"</f>
        <v>2023年10月</v>
      </c>
      <c r="C4" s="128" t="s">
        <v>74</v>
      </c>
      <c r="D4" s="208"/>
      <c r="E4" s="208"/>
      <c r="F4" s="209"/>
    </row>
    <row r="5" spans="1:6" ht="14" x14ac:dyDescent="0.2">
      <c r="A5" s="130"/>
      <c r="B5" s="131"/>
      <c r="C5" s="130"/>
      <c r="D5" s="132"/>
      <c r="E5" s="132"/>
      <c r="F5" s="130"/>
    </row>
    <row r="6" spans="1:6" ht="14.5" thickBot="1" x14ac:dyDescent="0.25">
      <c r="A6" s="133" t="s">
        <v>75</v>
      </c>
      <c r="B6" s="134" t="s">
        <v>37</v>
      </c>
      <c r="C6" s="134" t="s">
        <v>38</v>
      </c>
      <c r="D6" s="134" t="s">
        <v>39</v>
      </c>
      <c r="E6" s="134" t="s">
        <v>76</v>
      </c>
      <c r="F6" s="134" t="s">
        <v>77</v>
      </c>
    </row>
    <row r="7" spans="1:6" ht="14.5" thickTop="1" x14ac:dyDescent="0.2">
      <c r="A7" s="135" t="str">
        <f>IF(D7&lt;&gt;"",就業記録表!$B$7,"")</f>
        <v/>
      </c>
      <c r="B7" s="123"/>
      <c r="C7" s="124"/>
      <c r="D7" s="125"/>
      <c r="E7" s="141"/>
      <c r="F7" s="137"/>
    </row>
    <row r="8" spans="1:6" ht="14" x14ac:dyDescent="0.2">
      <c r="A8" s="135" t="str">
        <f>IF(D8&lt;&gt;"",就業記録表!$B$7,"")</f>
        <v/>
      </c>
      <c r="B8" s="118"/>
      <c r="C8" s="119"/>
      <c r="D8" s="120"/>
      <c r="E8" s="84"/>
      <c r="F8" s="139"/>
    </row>
    <row r="9" spans="1:6" ht="14" x14ac:dyDescent="0.2">
      <c r="A9" s="135" t="str">
        <f>IF(D9&lt;&gt;"",就業記録表!$B$7,"")</f>
        <v/>
      </c>
      <c r="B9" s="118"/>
      <c r="C9" s="119"/>
      <c r="D9" s="120"/>
      <c r="E9" s="84"/>
      <c r="F9" s="139"/>
    </row>
    <row r="10" spans="1:6" ht="14" x14ac:dyDescent="0.2">
      <c r="A10" s="135" t="str">
        <f>IF(D10&lt;&gt;"",就業記録表!$B$7,"")</f>
        <v/>
      </c>
      <c r="B10" s="118"/>
      <c r="C10" s="119"/>
      <c r="D10" s="120"/>
      <c r="E10" s="84"/>
      <c r="F10" s="139"/>
    </row>
    <row r="11" spans="1:6" ht="14" x14ac:dyDescent="0.2">
      <c r="A11" s="135" t="str">
        <f>IF(D11&lt;&gt;"",就業記録表!$B$7,"")</f>
        <v/>
      </c>
      <c r="B11" s="128"/>
      <c r="C11" s="128"/>
      <c r="D11" s="128"/>
      <c r="E11" s="84"/>
      <c r="F11" s="128"/>
    </row>
    <row r="12" spans="1:6" ht="14" x14ac:dyDescent="0.2">
      <c r="A12" s="135" t="str">
        <f>IF(D12&lt;&gt;"",就業記録表!$B$7,"")</f>
        <v/>
      </c>
      <c r="B12" s="128"/>
      <c r="C12" s="128"/>
      <c r="D12" s="128"/>
      <c r="E12" s="84"/>
      <c r="F12" s="128"/>
    </row>
    <row r="13" spans="1:6" ht="14" x14ac:dyDescent="0.2">
      <c r="A13" s="135" t="str">
        <f>IF(D13&lt;&gt;"",就業記録表!$B$7,"")</f>
        <v/>
      </c>
      <c r="B13" s="128"/>
      <c r="C13" s="128"/>
      <c r="D13" s="128"/>
      <c r="E13" s="84"/>
      <c r="F13" s="128"/>
    </row>
    <row r="14" spans="1:6" ht="14" x14ac:dyDescent="0.2">
      <c r="A14" s="135" t="str">
        <f>IF(D14&lt;&gt;"",就業記録表!$B$7,"")</f>
        <v/>
      </c>
      <c r="B14" s="128"/>
      <c r="C14" s="128"/>
      <c r="D14" s="128"/>
      <c r="E14" s="84"/>
      <c r="F14" s="128"/>
    </row>
    <row r="15" spans="1:6" ht="14" x14ac:dyDescent="0.2">
      <c r="A15" s="135" t="str">
        <f>IF(D15&lt;&gt;"",就業記録表!$B$7,"")</f>
        <v/>
      </c>
      <c r="B15" s="128"/>
      <c r="C15" s="128"/>
      <c r="D15" s="128"/>
      <c r="E15" s="84"/>
      <c r="F15" s="128"/>
    </row>
    <row r="16" spans="1:6" ht="14" x14ac:dyDescent="0.2">
      <c r="A16" s="135" t="str">
        <f>IF(D16&lt;&gt;"",就業記録表!$B$7,"")</f>
        <v/>
      </c>
      <c r="B16" s="128"/>
      <c r="C16" s="128"/>
      <c r="D16" s="128"/>
      <c r="E16" s="84"/>
      <c r="F16" s="128"/>
    </row>
    <row r="17" spans="1:6" ht="14" x14ac:dyDescent="0.2">
      <c r="A17" s="135" t="str">
        <f>IF(D17&lt;&gt;"",就業記録表!$B$7,"")</f>
        <v/>
      </c>
      <c r="B17" s="128"/>
      <c r="C17" s="128"/>
      <c r="D17" s="128"/>
      <c r="E17" s="84"/>
      <c r="F17" s="128"/>
    </row>
    <row r="18" spans="1:6" ht="14" x14ac:dyDescent="0.2">
      <c r="A18" s="135" t="str">
        <f>IF(D18&lt;&gt;"",就業記録表!$B$7,"")</f>
        <v/>
      </c>
      <c r="B18" s="128"/>
      <c r="C18" s="128"/>
      <c r="D18" s="128"/>
      <c r="E18" s="84"/>
      <c r="F18" s="128"/>
    </row>
    <row r="19" spans="1:6" ht="14" x14ac:dyDescent="0.2">
      <c r="A19" s="135" t="str">
        <f>IF(D19&lt;&gt;"",就業記録表!$B$7,"")</f>
        <v/>
      </c>
      <c r="B19" s="128"/>
      <c r="C19" s="128"/>
      <c r="D19" s="128"/>
      <c r="E19" s="84"/>
      <c r="F19" s="128"/>
    </row>
    <row r="20" spans="1:6" ht="14" x14ac:dyDescent="0.2">
      <c r="A20" s="135" t="str">
        <f>IF(D20&lt;&gt;"",就業記録表!$B$7,"")</f>
        <v/>
      </c>
      <c r="B20" s="128"/>
      <c r="C20" s="128"/>
      <c r="D20" s="128"/>
      <c r="E20" s="84"/>
      <c r="F20" s="128"/>
    </row>
    <row r="21" spans="1:6" ht="14" x14ac:dyDescent="0.2">
      <c r="A21" s="135" t="str">
        <f>IF(D21&lt;&gt;"",就業記録表!$B$7,"")</f>
        <v/>
      </c>
      <c r="B21" s="128"/>
      <c r="C21" s="128"/>
      <c r="D21" s="128"/>
      <c r="E21" s="84"/>
      <c r="F21" s="128"/>
    </row>
    <row r="22" spans="1:6" ht="14" x14ac:dyDescent="0.2">
      <c r="A22" s="135" t="str">
        <f>IF(D22&lt;&gt;"",就業記録表!$B$7,"")</f>
        <v/>
      </c>
      <c r="B22" s="128"/>
      <c r="C22" s="128"/>
      <c r="D22" s="128"/>
      <c r="E22" s="84"/>
      <c r="F22" s="128"/>
    </row>
    <row r="23" spans="1:6" ht="14" x14ac:dyDescent="0.2">
      <c r="A23" s="135" t="str">
        <f>IF(D23&lt;&gt;"",就業記録表!$B$7,"")</f>
        <v/>
      </c>
      <c r="B23" s="128"/>
      <c r="C23" s="128"/>
      <c r="D23" s="128"/>
      <c r="E23" s="84"/>
      <c r="F23" s="128"/>
    </row>
    <row r="24" spans="1:6" ht="14" x14ac:dyDescent="0.2">
      <c r="A24" s="135" t="str">
        <f>IF(D24&lt;&gt;"",就業記録表!$B$7,"")</f>
        <v/>
      </c>
      <c r="B24" s="128"/>
      <c r="C24" s="128"/>
      <c r="D24" s="128"/>
      <c r="E24" s="84"/>
      <c r="F24" s="128"/>
    </row>
    <row r="25" spans="1:6" ht="14" x14ac:dyDescent="0.2">
      <c r="A25" s="135" t="str">
        <f>IF(D25&lt;&gt;"",就業記録表!$B$7,"")</f>
        <v/>
      </c>
      <c r="B25" s="128"/>
      <c r="C25" s="128"/>
      <c r="D25" s="128"/>
      <c r="E25" s="84"/>
      <c r="F25" s="128"/>
    </row>
    <row r="26" spans="1:6" ht="14" x14ac:dyDescent="0.2">
      <c r="A26" s="135" t="str">
        <f>IF(D26&lt;&gt;"",就業記録表!$B$7,"")</f>
        <v/>
      </c>
      <c r="B26" s="128"/>
      <c r="C26" s="128"/>
      <c r="D26" s="128"/>
      <c r="E26" s="84"/>
      <c r="F26" s="128"/>
    </row>
    <row r="27" spans="1:6" ht="14" x14ac:dyDescent="0.2">
      <c r="A27" s="135" t="str">
        <f>IF(D27&lt;&gt;"",就業記録表!$B$7,"")</f>
        <v/>
      </c>
      <c r="B27" s="128"/>
      <c r="C27" s="128"/>
      <c r="D27" s="128"/>
      <c r="E27" s="84"/>
      <c r="F27" s="128"/>
    </row>
    <row r="28" spans="1:6" ht="14" x14ac:dyDescent="0.2">
      <c r="A28" s="135" t="str">
        <f>IF(D28&lt;&gt;"",就業記録表!$B$7,"")</f>
        <v/>
      </c>
      <c r="B28" s="128"/>
      <c r="C28" s="128"/>
      <c r="D28" s="128"/>
      <c r="E28" s="84"/>
      <c r="F28" s="128"/>
    </row>
    <row r="29" spans="1:6" ht="14" x14ac:dyDescent="0.2">
      <c r="A29" s="135" t="str">
        <f>IF(D29&lt;&gt;"",就業記録表!$B$7,"")</f>
        <v/>
      </c>
      <c r="B29" s="128"/>
      <c r="C29" s="128"/>
      <c r="D29" s="128"/>
      <c r="E29" s="84"/>
      <c r="F29" s="128"/>
    </row>
    <row r="30" spans="1:6" ht="14" x14ac:dyDescent="0.2">
      <c r="A30" s="135" t="str">
        <f>IF(D30&lt;&gt;"",就業記録表!$B$7,"")</f>
        <v/>
      </c>
      <c r="B30" s="128"/>
      <c r="C30" s="128"/>
      <c r="D30" s="128"/>
      <c r="E30" s="84"/>
      <c r="F30" s="128"/>
    </row>
    <row r="31" spans="1:6" ht="14" x14ac:dyDescent="0.2">
      <c r="A31" s="135" t="str">
        <f>IF(D31&lt;&gt;"",就業記録表!$B$7,"")</f>
        <v/>
      </c>
      <c r="B31" s="128"/>
      <c r="C31" s="128"/>
      <c r="D31" s="128"/>
      <c r="E31" s="84"/>
      <c r="F31" s="128"/>
    </row>
    <row r="32" spans="1:6" ht="14" x14ac:dyDescent="0.2">
      <c r="A32" s="135" t="str">
        <f>IF(D32&lt;&gt;"",就業記録表!$B$7,"")</f>
        <v/>
      </c>
      <c r="B32" s="128"/>
      <c r="C32" s="128"/>
      <c r="D32" s="128"/>
      <c r="E32" s="84"/>
      <c r="F32" s="128"/>
    </row>
    <row r="33" spans="1:6" ht="14" x14ac:dyDescent="0.2">
      <c r="A33" s="135" t="str">
        <f>IF(D33&lt;&gt;"",就業記録表!$B$7,"")</f>
        <v/>
      </c>
      <c r="B33" s="128"/>
      <c r="C33" s="128"/>
      <c r="D33" s="128"/>
      <c r="E33" s="84"/>
      <c r="F33" s="128"/>
    </row>
    <row r="34" spans="1:6" ht="14" x14ac:dyDescent="0.2">
      <c r="A34" s="135" t="str">
        <f>IF(D34&lt;&gt;"",就業記録表!$B$7,"")</f>
        <v/>
      </c>
      <c r="B34" s="128"/>
      <c r="C34" s="128"/>
      <c r="D34" s="128"/>
      <c r="E34" s="84"/>
      <c r="F34" s="128"/>
    </row>
    <row r="35" spans="1:6" ht="14" x14ac:dyDescent="0.2">
      <c r="A35" s="135" t="str">
        <f>IF(D35&lt;&gt;"",就業記録表!$B$7,"")</f>
        <v/>
      </c>
      <c r="B35" s="128"/>
      <c r="C35" s="128"/>
      <c r="D35" s="128"/>
      <c r="E35" s="84"/>
      <c r="F35" s="128"/>
    </row>
    <row r="36" spans="1:6" ht="14" x14ac:dyDescent="0.2">
      <c r="A36" s="135" t="str">
        <f>IF(D36&lt;&gt;"",就業記録表!$B$7,"")</f>
        <v/>
      </c>
      <c r="B36" s="128"/>
      <c r="C36" s="128"/>
      <c r="D36" s="128"/>
      <c r="E36" s="84"/>
      <c r="F36" s="128"/>
    </row>
    <row r="37" spans="1:6" ht="14" x14ac:dyDescent="0.2">
      <c r="A37" s="135" t="str">
        <f>IF(D37&lt;&gt;"",就業記録表!$B$7,"")</f>
        <v/>
      </c>
      <c r="B37" s="128"/>
      <c r="C37" s="128"/>
      <c r="D37" s="128"/>
      <c r="E37" s="84"/>
      <c r="F37" s="128"/>
    </row>
    <row r="38" spans="1:6" ht="14" x14ac:dyDescent="0.2">
      <c r="A38" s="135" t="str">
        <f>IF(D38&lt;&gt;"",就業記録表!$B$7,"")</f>
        <v/>
      </c>
      <c r="B38" s="128"/>
      <c r="C38" s="128"/>
      <c r="D38" s="128"/>
      <c r="E38" s="84"/>
      <c r="F38" s="128"/>
    </row>
    <row r="39" spans="1:6" ht="14" x14ac:dyDescent="0.2">
      <c r="A39" s="135" t="str">
        <f>IF(D39&lt;&gt;"",就業記録表!$B$7,"")</f>
        <v/>
      </c>
      <c r="B39" s="128"/>
      <c r="C39" s="128"/>
      <c r="D39" s="128"/>
      <c r="E39" s="84"/>
      <c r="F39" s="128"/>
    </row>
    <row r="40" spans="1:6" ht="14" x14ac:dyDescent="0.2">
      <c r="A40" s="135" t="str">
        <f>IF(D40&lt;&gt;"",就業記録表!$B$7,"")</f>
        <v/>
      </c>
      <c r="B40" s="128"/>
      <c r="C40" s="128"/>
      <c r="D40" s="128"/>
      <c r="E40" s="84"/>
      <c r="F40" s="128"/>
    </row>
    <row r="41" spans="1:6" ht="14" x14ac:dyDescent="0.2">
      <c r="A41" s="210" t="s">
        <v>78</v>
      </c>
      <c r="B41" s="211"/>
      <c r="C41" s="212"/>
      <c r="D41" s="120">
        <f>SUMIF(E7:E40,"",D7:D40)</f>
        <v>0</v>
      </c>
      <c r="E41" s="128"/>
      <c r="F41" s="128"/>
    </row>
    <row r="42" spans="1:6" ht="14" x14ac:dyDescent="0.2">
      <c r="A42" s="210" t="s">
        <v>79</v>
      </c>
      <c r="B42" s="211"/>
      <c r="C42" s="212"/>
      <c r="D42" s="120">
        <f>SUMIF(E7:E40,"〇",D7:D40)</f>
        <v>0</v>
      </c>
      <c r="E42" s="128"/>
      <c r="F42" s="128"/>
    </row>
    <row r="43" spans="1:6" ht="14" x14ac:dyDescent="0.2">
      <c r="A43" s="210" t="s">
        <v>80</v>
      </c>
      <c r="B43" s="211"/>
      <c r="C43" s="212"/>
      <c r="D43" s="120">
        <f>SUM(D7:D40)</f>
        <v>0</v>
      </c>
      <c r="E43" s="128"/>
      <c r="F43" s="128"/>
    </row>
  </sheetData>
  <mergeCells count="5">
    <mergeCell ref="A2:F2"/>
    <mergeCell ref="D4:F4"/>
    <mergeCell ref="A41:C41"/>
    <mergeCell ref="A42:C42"/>
    <mergeCell ref="A43:C43"/>
  </mergeCells>
  <phoneticPr fontId="2"/>
  <conditionalFormatting sqref="B7:E7 B8:D10 E8:E40">
    <cfRule type="expression" dxfId="8" priority="3">
      <formula>$L$44="派遣元会社で旅費立替金分を立替金として処理する"</formula>
    </cfRule>
  </conditionalFormatting>
  <conditionalFormatting sqref="D41:D43">
    <cfRule type="expression" dxfId="7" priority="2">
      <formula>$L$44="派遣元会社で旅費立替金分を立替金として処理する"</formula>
    </cfRule>
  </conditionalFormatting>
  <conditionalFormatting sqref="F7:F43">
    <cfRule type="expression" dxfId="6" priority="1">
      <formula>E7="〇"</formula>
    </cfRule>
  </conditionalFormatting>
  <dataValidations count="2">
    <dataValidation type="list" allowBlank="1" showInputMessage="1" showErrorMessage="1" sqref="E7:E40" xr:uid="{D749077E-9B3C-4DB6-9027-378932C3D6FC}">
      <formula1>"〇"</formula1>
    </dataValidation>
    <dataValidation type="list" allowBlank="1" showInputMessage="1" showErrorMessage="1" sqref="F7:F40" xr:uid="{4EA54C3A-B688-4847-BA3B-5329FECABF67}">
      <formula1>"3万円未満の公共交通費（鉄道）,3万円未満の公共交通費（バス）,3万円未満の公共交通費（船舶）"</formula1>
    </dataValidation>
  </dataValidation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83"/>
  <sheetViews>
    <sheetView showGridLines="0" zoomScaleNormal="100" zoomScaleSheetLayoutView="75" workbookViewId="0">
      <selection sqref="A1:O1"/>
    </sheetView>
  </sheetViews>
  <sheetFormatPr defaultColWidth="9" defaultRowHeight="13" x14ac:dyDescent="0.2"/>
  <cols>
    <col min="1" max="1" width="10.54296875" style="1" customWidth="1"/>
    <col min="2" max="3" width="6.54296875" style="1" customWidth="1"/>
    <col min="4" max="8" width="10.54296875" style="1" customWidth="1"/>
    <col min="9" max="9" width="10" style="1" customWidth="1"/>
    <col min="10" max="10" width="16.1796875" style="1" customWidth="1"/>
    <col min="11" max="11" width="2.54296875" style="1" customWidth="1"/>
    <col min="12" max="12" width="10.54296875" style="1" customWidth="1"/>
    <col min="13" max="13" width="20.54296875" style="1" customWidth="1"/>
    <col min="14" max="14" width="12.54296875" style="1" customWidth="1"/>
    <col min="15" max="15" width="7.453125" style="1" bestFit="1" customWidth="1"/>
    <col min="16" max="16" width="4.81640625" style="1" customWidth="1"/>
    <col min="17" max="16384" width="9" style="1"/>
  </cols>
  <sheetData>
    <row r="1" spans="1:17" ht="24" customHeight="1" x14ac:dyDescent="0.2">
      <c r="A1" s="162" t="s">
        <v>81</v>
      </c>
      <c r="B1" s="162"/>
      <c r="C1" s="162"/>
      <c r="D1" s="162"/>
      <c r="E1" s="162"/>
      <c r="F1" s="162"/>
      <c r="G1" s="162"/>
      <c r="H1" s="162"/>
      <c r="I1" s="162"/>
      <c r="J1" s="162"/>
      <c r="K1" s="162"/>
      <c r="L1" s="162"/>
      <c r="M1" s="162"/>
      <c r="N1" s="162"/>
      <c r="O1" s="162"/>
    </row>
    <row r="2" spans="1:17" s="2" customFormat="1" ht="24" customHeight="1" thickBot="1" x14ac:dyDescent="0.25"/>
    <row r="3" spans="1:17" s="2" customFormat="1" ht="24" customHeight="1" thickBot="1" x14ac:dyDescent="0.25">
      <c r="A3" s="36" t="s">
        <v>0</v>
      </c>
      <c r="B3" s="176">
        <v>2023</v>
      </c>
      <c r="C3" s="177"/>
      <c r="D3" s="48">
        <v>11</v>
      </c>
      <c r="J3" s="163" t="s">
        <v>1</v>
      </c>
      <c r="K3" s="164"/>
      <c r="L3" s="165"/>
      <c r="M3" s="159" t="s">
        <v>82</v>
      </c>
      <c r="N3" s="160"/>
      <c r="O3" s="161"/>
    </row>
    <row r="4" spans="1:17" s="2" customFormat="1" ht="24" customHeight="1" thickBot="1" x14ac:dyDescent="0.25">
      <c r="I4" s="156" t="s">
        <v>2</v>
      </c>
      <c r="J4" s="157"/>
      <c r="K4" s="157"/>
      <c r="L4" s="158"/>
      <c r="M4" s="159" t="s">
        <v>112</v>
      </c>
      <c r="N4" s="160"/>
      <c r="O4" s="161"/>
    </row>
    <row r="5" spans="1:17" s="2" customFormat="1" ht="24" customHeight="1" thickBot="1" x14ac:dyDescent="0.25">
      <c r="A5" s="36" t="s">
        <v>3</v>
      </c>
      <c r="B5" s="159" t="s">
        <v>83</v>
      </c>
      <c r="C5" s="160"/>
      <c r="D5" s="160"/>
      <c r="E5" s="160"/>
      <c r="F5" s="160"/>
      <c r="G5" s="160"/>
      <c r="H5" s="161"/>
      <c r="I5" s="37" t="s">
        <v>4</v>
      </c>
      <c r="J5" s="159" t="s">
        <v>84</v>
      </c>
      <c r="K5" s="160"/>
      <c r="L5" s="160"/>
      <c r="M5" s="160"/>
      <c r="N5" s="160"/>
      <c r="O5" s="161"/>
    </row>
    <row r="6" spans="1:17" s="2" customFormat="1" ht="24" customHeight="1" thickBot="1" x14ac:dyDescent="0.25">
      <c r="A6" s="36" t="s">
        <v>5</v>
      </c>
      <c r="B6" s="159" t="s">
        <v>85</v>
      </c>
      <c r="C6" s="160"/>
      <c r="D6" s="160"/>
      <c r="E6" s="160"/>
      <c r="F6" s="160"/>
      <c r="G6" s="160"/>
      <c r="H6" s="160"/>
      <c r="I6" s="160"/>
      <c r="J6" s="160"/>
      <c r="K6" s="182"/>
      <c r="L6" s="182"/>
      <c r="M6" s="182"/>
      <c r="N6" s="182"/>
      <c r="O6" s="183"/>
    </row>
    <row r="7" spans="1:17" s="2" customFormat="1" ht="24" customHeight="1" thickBot="1" x14ac:dyDescent="0.25">
      <c r="A7" s="36" t="s">
        <v>6</v>
      </c>
      <c r="B7" s="180" t="s">
        <v>86</v>
      </c>
      <c r="C7" s="173"/>
      <c r="D7" s="174"/>
      <c r="E7" s="36" t="s">
        <v>7</v>
      </c>
      <c r="F7" s="180" t="s">
        <v>87</v>
      </c>
      <c r="G7" s="173"/>
      <c r="H7" s="174"/>
      <c r="I7" s="36" t="s">
        <v>8</v>
      </c>
      <c r="J7" s="47" t="s">
        <v>88</v>
      </c>
      <c r="K7" s="184" t="s">
        <v>9</v>
      </c>
      <c r="L7" s="185"/>
      <c r="M7" s="173" t="s">
        <v>89</v>
      </c>
      <c r="N7" s="173"/>
      <c r="O7" s="174"/>
    </row>
    <row r="8" spans="1:17" s="2" customFormat="1" ht="24" customHeight="1" thickBot="1" x14ac:dyDescent="0.25">
      <c r="A8" s="10"/>
    </row>
    <row r="9" spans="1:17" s="2" customFormat="1" ht="24" customHeight="1" thickBot="1" x14ac:dyDescent="0.25">
      <c r="A9" s="57"/>
      <c r="B9" s="58"/>
      <c r="C9" s="58"/>
      <c r="D9" s="58"/>
      <c r="E9" s="56"/>
      <c r="F9" s="58"/>
      <c r="G9" s="58"/>
      <c r="I9" s="35" t="s">
        <v>10</v>
      </c>
      <c r="J9" s="190" t="s">
        <v>90</v>
      </c>
      <c r="K9" s="191"/>
      <c r="L9" s="191"/>
      <c r="M9" s="191"/>
      <c r="N9" s="191"/>
      <c r="O9" s="192"/>
      <c r="Q9" s="22"/>
    </row>
    <row r="10" spans="1:17" s="2" customFormat="1" ht="24" customHeight="1" thickBot="1" x14ac:dyDescent="0.25">
      <c r="A10" s="57"/>
      <c r="B10" s="58"/>
      <c r="C10" s="58"/>
      <c r="D10" s="58"/>
      <c r="E10" s="56"/>
      <c r="F10" s="58"/>
      <c r="G10" s="58"/>
      <c r="I10" s="35" t="s">
        <v>12</v>
      </c>
      <c r="J10" s="193"/>
      <c r="K10" s="194"/>
      <c r="L10" s="194"/>
      <c r="M10" s="194"/>
      <c r="N10" s="194"/>
      <c r="O10" s="195"/>
    </row>
    <row r="11" spans="1:17" s="2" customFormat="1" ht="24" customHeight="1" thickBot="1" x14ac:dyDescent="0.25">
      <c r="M11" s="10" t="s">
        <v>13</v>
      </c>
      <c r="N11" s="9">
        <v>0.33333333333333331</v>
      </c>
    </row>
    <row r="12" spans="1:17" s="3" customFormat="1" ht="42.75" customHeight="1" thickBot="1" x14ac:dyDescent="0.25">
      <c r="A12" s="25" t="s">
        <v>14</v>
      </c>
      <c r="B12" s="26" t="s">
        <v>15</v>
      </c>
      <c r="C12" s="26" t="s">
        <v>16</v>
      </c>
      <c r="D12" s="26" t="s">
        <v>17</v>
      </c>
      <c r="E12" s="26" t="s">
        <v>18</v>
      </c>
      <c r="F12" s="26" t="s">
        <v>19</v>
      </c>
      <c r="G12" s="27" t="s">
        <v>20</v>
      </c>
      <c r="H12" s="27" t="s">
        <v>21</v>
      </c>
      <c r="I12" s="27" t="s">
        <v>22</v>
      </c>
      <c r="J12" s="28" t="s">
        <v>23</v>
      </c>
      <c r="K12" s="29"/>
      <c r="L12" s="30" t="s">
        <v>24</v>
      </c>
      <c r="M12" s="30"/>
      <c r="N12" s="30"/>
      <c r="O12" s="31"/>
      <c r="P12" s="1"/>
    </row>
    <row r="13" spans="1:17" s="3" customFormat="1" ht="19" customHeight="1" x14ac:dyDescent="0.2">
      <c r="A13" s="97">
        <f>IF(MONTH(DATE($B$3,$D$3,ROW()-12))&lt;&gt;$D$3,"",DATE($B$3,$D$3,ROW()-12))</f>
        <v>45231</v>
      </c>
      <c r="B13" s="72" t="str">
        <f t="shared" ref="B13:B39" si="0">TEXT(A13,"aaa")</f>
        <v>水</v>
      </c>
      <c r="C13" s="73"/>
      <c r="D13" s="74">
        <v>0.375</v>
      </c>
      <c r="E13" s="74">
        <v>0.72916666666666663</v>
      </c>
      <c r="F13" s="74">
        <v>4.1666666666666664E-2</v>
      </c>
      <c r="G13" s="75">
        <f t="shared" ref="G13:G43" si="1">IF(A13="", "", IF(D13="", "", IF(OR(B13="土", B13="日", C13="祝")=TRUE, "", IF(E13-D13-F13&lt;=$N$11, E13-D13-F13, $N$11))))</f>
        <v>0.31249999999999994</v>
      </c>
      <c r="H13" s="75" t="str">
        <f t="shared" ref="H13:H43" si="2">IF(A13="", "", IF(D13="", "", IF(OR(B13="土", B13="日", C13="祝")=TRUE, E13-D13-F13, IF(E13-D13-F13&lt;=$N$11, "", E13-D13-F13-$N$11))))</f>
        <v/>
      </c>
      <c r="I13" s="76" t="s">
        <v>91</v>
      </c>
      <c r="J13" s="77"/>
      <c r="K13" s="78"/>
      <c r="L13" s="78"/>
      <c r="M13" s="78"/>
      <c r="N13" s="78"/>
      <c r="O13" s="79"/>
    </row>
    <row r="14" spans="1:17" s="3" customFormat="1" ht="19" customHeight="1" x14ac:dyDescent="0.2">
      <c r="A14" s="8">
        <f t="shared" ref="A14:A43" si="3">IF(MONTH(DATE($B$3,$D$3,ROW()-12))&lt;&gt;$D$3,"",DATE($B$3,$D$3,ROW()-12))</f>
        <v>45232</v>
      </c>
      <c r="B14" s="4" t="str">
        <f t="shared" si="0"/>
        <v>木</v>
      </c>
      <c r="C14" s="6"/>
      <c r="D14" s="49">
        <v>0.375</v>
      </c>
      <c r="E14" s="49">
        <v>0.85416666666666663</v>
      </c>
      <c r="F14" s="49">
        <v>4.1666666666666664E-2</v>
      </c>
      <c r="G14" s="11">
        <f t="shared" si="1"/>
        <v>0.33333333333333331</v>
      </c>
      <c r="H14" s="11">
        <f t="shared" si="2"/>
        <v>0.10416666666666663</v>
      </c>
      <c r="I14" s="50" t="s">
        <v>91</v>
      </c>
      <c r="J14" s="13"/>
      <c r="L14" s="3" t="s">
        <v>25</v>
      </c>
      <c r="O14" s="12"/>
    </row>
    <row r="15" spans="1:17" s="3" customFormat="1" ht="19" customHeight="1" x14ac:dyDescent="0.2">
      <c r="A15" s="8">
        <f t="shared" si="3"/>
        <v>45233</v>
      </c>
      <c r="B15" s="4" t="str">
        <f t="shared" si="0"/>
        <v>金</v>
      </c>
      <c r="C15" s="6" t="s">
        <v>92</v>
      </c>
      <c r="D15" s="49">
        <v>0.375</v>
      </c>
      <c r="E15" s="49">
        <v>0.72916666666666663</v>
      </c>
      <c r="F15" s="49">
        <v>4.1666666666666664E-2</v>
      </c>
      <c r="G15" s="11" t="str">
        <f t="shared" si="1"/>
        <v/>
      </c>
      <c r="H15" s="11">
        <f t="shared" si="2"/>
        <v>0.31249999999999994</v>
      </c>
      <c r="I15" s="50" t="s">
        <v>91</v>
      </c>
      <c r="J15" s="13"/>
      <c r="L15" s="3" t="s">
        <v>26</v>
      </c>
      <c r="M15" s="16"/>
      <c r="O15" s="12"/>
    </row>
    <row r="16" spans="1:17" s="3" customFormat="1" ht="19" customHeight="1" x14ac:dyDescent="0.2">
      <c r="A16" s="8">
        <f t="shared" si="3"/>
        <v>45234</v>
      </c>
      <c r="B16" s="4" t="str">
        <f t="shared" si="0"/>
        <v>土</v>
      </c>
      <c r="C16" s="7"/>
      <c r="D16" s="49">
        <v>0.375</v>
      </c>
      <c r="E16" s="49">
        <v>0.72916666666666663</v>
      </c>
      <c r="F16" s="49">
        <v>4.1666666666666664E-2</v>
      </c>
      <c r="G16" s="11" t="str">
        <f t="shared" si="1"/>
        <v/>
      </c>
      <c r="H16" s="11">
        <f t="shared" si="2"/>
        <v>0.31249999999999994</v>
      </c>
      <c r="I16" s="50" t="s">
        <v>93</v>
      </c>
      <c r="J16" s="13"/>
      <c r="K16" s="15"/>
      <c r="L16" s="181" t="s">
        <v>28</v>
      </c>
      <c r="M16" s="181"/>
      <c r="N16" s="181"/>
      <c r="O16" s="12"/>
    </row>
    <row r="17" spans="1:15" s="3" customFormat="1" ht="19" customHeight="1" x14ac:dyDescent="0.2">
      <c r="A17" s="8">
        <f t="shared" si="3"/>
        <v>45235</v>
      </c>
      <c r="B17" s="4" t="str">
        <f t="shared" si="0"/>
        <v>日</v>
      </c>
      <c r="C17" s="7" t="s">
        <v>27</v>
      </c>
      <c r="D17" s="49">
        <v>0.375</v>
      </c>
      <c r="E17" s="49">
        <v>0.72916666666666663</v>
      </c>
      <c r="F17" s="49">
        <v>4.1666666666666664E-2</v>
      </c>
      <c r="G17" s="11" t="str">
        <f t="shared" si="1"/>
        <v/>
      </c>
      <c r="H17" s="11">
        <f t="shared" si="2"/>
        <v>0.31249999999999994</v>
      </c>
      <c r="I17" s="50" t="s">
        <v>93</v>
      </c>
      <c r="J17" s="13"/>
      <c r="L17" s="3" t="s">
        <v>29</v>
      </c>
      <c r="O17" s="12"/>
    </row>
    <row r="18" spans="1:15" s="3" customFormat="1" ht="19" customHeight="1" x14ac:dyDescent="0.2">
      <c r="A18" s="8">
        <f t="shared" si="3"/>
        <v>45236</v>
      </c>
      <c r="B18" s="4" t="str">
        <f t="shared" si="0"/>
        <v>月</v>
      </c>
      <c r="C18" s="7" t="s">
        <v>27</v>
      </c>
      <c r="D18" s="49">
        <v>0.375</v>
      </c>
      <c r="E18" s="49">
        <v>0.72916666666666663</v>
      </c>
      <c r="F18" s="49">
        <v>4.1666666666666664E-2</v>
      </c>
      <c r="G18" s="11">
        <f t="shared" si="1"/>
        <v>0.31249999999999994</v>
      </c>
      <c r="H18" s="11" t="str">
        <f t="shared" si="2"/>
        <v/>
      </c>
      <c r="I18" s="50" t="s">
        <v>93</v>
      </c>
      <c r="J18" s="13"/>
      <c r="K18" s="15"/>
      <c r="L18" s="175" t="s">
        <v>30</v>
      </c>
      <c r="M18" s="175"/>
      <c r="N18" s="175"/>
      <c r="O18" s="12"/>
    </row>
    <row r="19" spans="1:15" s="3" customFormat="1" ht="19" customHeight="1" x14ac:dyDescent="0.2">
      <c r="A19" s="8">
        <f t="shared" si="3"/>
        <v>45237</v>
      </c>
      <c r="B19" s="4" t="str">
        <f t="shared" si="0"/>
        <v>火</v>
      </c>
      <c r="C19" s="6"/>
      <c r="D19" s="49"/>
      <c r="E19" s="49"/>
      <c r="F19" s="49"/>
      <c r="G19" s="11" t="str">
        <f t="shared" si="1"/>
        <v/>
      </c>
      <c r="H19" s="11" t="str">
        <f t="shared" si="2"/>
        <v/>
      </c>
      <c r="I19" s="50"/>
      <c r="J19" s="13"/>
      <c r="L19" s="3" t="s">
        <v>31</v>
      </c>
      <c r="M19" s="16"/>
      <c r="O19" s="12"/>
    </row>
    <row r="20" spans="1:15" s="3" customFormat="1" ht="19" customHeight="1" x14ac:dyDescent="0.2">
      <c r="A20" s="8">
        <f t="shared" si="3"/>
        <v>45238</v>
      </c>
      <c r="B20" s="4" t="str">
        <f t="shared" si="0"/>
        <v>水</v>
      </c>
      <c r="C20" s="6"/>
      <c r="D20" s="49"/>
      <c r="E20" s="49"/>
      <c r="F20" s="49"/>
      <c r="G20" s="11" t="str">
        <f t="shared" si="1"/>
        <v/>
      </c>
      <c r="H20" s="11" t="str">
        <f t="shared" si="2"/>
        <v/>
      </c>
      <c r="I20" s="50"/>
      <c r="J20" s="13"/>
      <c r="K20" s="15"/>
      <c r="L20" s="169" t="s">
        <v>32</v>
      </c>
      <c r="M20" s="169"/>
      <c r="N20" s="169"/>
      <c r="O20" s="12"/>
    </row>
    <row r="21" spans="1:15" s="3" customFormat="1" ht="19" customHeight="1" x14ac:dyDescent="0.2">
      <c r="A21" s="8">
        <f t="shared" si="3"/>
        <v>45239</v>
      </c>
      <c r="B21" s="4" t="str">
        <f t="shared" si="0"/>
        <v>木</v>
      </c>
      <c r="C21" s="6"/>
      <c r="D21" s="49">
        <v>0.375</v>
      </c>
      <c r="E21" s="49">
        <v>0.88541666666666663</v>
      </c>
      <c r="F21" s="49">
        <v>4.1666666666666664E-2</v>
      </c>
      <c r="G21" s="11">
        <f t="shared" si="1"/>
        <v>0.33333333333333331</v>
      </c>
      <c r="H21" s="11">
        <f t="shared" si="2"/>
        <v>0.13541666666666663</v>
      </c>
      <c r="I21" s="50" t="s">
        <v>91</v>
      </c>
      <c r="J21" s="13"/>
      <c r="K21" s="15"/>
      <c r="L21" s="169"/>
      <c r="M21" s="169"/>
      <c r="N21" s="169"/>
      <c r="O21" s="12"/>
    </row>
    <row r="22" spans="1:15" s="3" customFormat="1" ht="19" customHeight="1" x14ac:dyDescent="0.2">
      <c r="A22" s="8">
        <f t="shared" si="3"/>
        <v>45240</v>
      </c>
      <c r="B22" s="4" t="str">
        <f t="shared" si="0"/>
        <v>金</v>
      </c>
      <c r="C22" s="6"/>
      <c r="D22" s="49">
        <v>0.375</v>
      </c>
      <c r="E22" s="49">
        <v>0.72916666666666663</v>
      </c>
      <c r="F22" s="49">
        <v>4.1666666666666664E-2</v>
      </c>
      <c r="G22" s="11">
        <f t="shared" si="1"/>
        <v>0.31249999999999994</v>
      </c>
      <c r="H22" s="11" t="str">
        <f t="shared" si="2"/>
        <v/>
      </c>
      <c r="I22" s="50" t="s">
        <v>91</v>
      </c>
      <c r="J22" s="13"/>
      <c r="L22" s="3" t="s">
        <v>33</v>
      </c>
      <c r="M22" s="16"/>
      <c r="O22" s="12"/>
    </row>
    <row r="23" spans="1:15" s="3" customFormat="1" ht="19" customHeight="1" x14ac:dyDescent="0.2">
      <c r="A23" s="8">
        <f t="shared" si="3"/>
        <v>45241</v>
      </c>
      <c r="B23" s="4" t="str">
        <f t="shared" si="0"/>
        <v>土</v>
      </c>
      <c r="C23" s="6"/>
      <c r="D23" s="49">
        <v>0.375</v>
      </c>
      <c r="E23" s="49">
        <v>0.72916666666666663</v>
      </c>
      <c r="F23" s="49">
        <v>4.1666666666666664E-2</v>
      </c>
      <c r="G23" s="11" t="str">
        <f t="shared" si="1"/>
        <v/>
      </c>
      <c r="H23" s="11">
        <f t="shared" si="2"/>
        <v>0.31249999999999994</v>
      </c>
      <c r="I23" s="50" t="s">
        <v>91</v>
      </c>
      <c r="J23" s="13"/>
      <c r="K23" s="15"/>
      <c r="L23" s="169" t="s">
        <v>94</v>
      </c>
      <c r="M23" s="169"/>
      <c r="N23" s="169"/>
      <c r="O23" s="12"/>
    </row>
    <row r="24" spans="1:15" s="3" customFormat="1" ht="19" customHeight="1" x14ac:dyDescent="0.2">
      <c r="A24" s="8">
        <f t="shared" si="3"/>
        <v>45242</v>
      </c>
      <c r="B24" s="4" t="str">
        <f t="shared" si="0"/>
        <v>日</v>
      </c>
      <c r="C24" s="7" t="s">
        <v>27</v>
      </c>
      <c r="D24" s="49">
        <v>0.375</v>
      </c>
      <c r="E24" s="49">
        <v>0.72916666666666663</v>
      </c>
      <c r="F24" s="49">
        <v>4.1666666666666664E-2</v>
      </c>
      <c r="G24" s="11" t="str">
        <f t="shared" si="1"/>
        <v/>
      </c>
      <c r="H24" s="11">
        <f t="shared" si="2"/>
        <v>0.31249999999999994</v>
      </c>
      <c r="I24" s="50" t="s">
        <v>91</v>
      </c>
      <c r="J24" s="13"/>
      <c r="K24" s="15"/>
      <c r="L24" s="169"/>
      <c r="M24" s="169"/>
      <c r="N24" s="169"/>
      <c r="O24" s="12"/>
    </row>
    <row r="25" spans="1:15" s="3" customFormat="1" ht="19" customHeight="1" x14ac:dyDescent="0.2">
      <c r="A25" s="8">
        <f t="shared" si="3"/>
        <v>45243</v>
      </c>
      <c r="B25" s="4" t="str">
        <f t="shared" si="0"/>
        <v>月</v>
      </c>
      <c r="C25" s="6"/>
      <c r="D25" s="49">
        <v>0.54166666666666663</v>
      </c>
      <c r="E25" s="49">
        <v>0.72916666666666663</v>
      </c>
      <c r="F25" s="49">
        <v>0</v>
      </c>
      <c r="G25" s="11">
        <f t="shared" si="1"/>
        <v>0.1875</v>
      </c>
      <c r="H25" s="11" t="str">
        <f t="shared" si="2"/>
        <v/>
      </c>
      <c r="I25" s="50" t="s">
        <v>91</v>
      </c>
      <c r="J25" s="13"/>
      <c r="L25" s="3" t="s">
        <v>35</v>
      </c>
      <c r="M25" s="17"/>
      <c r="O25" s="12"/>
    </row>
    <row r="26" spans="1:15" s="3" customFormat="1" ht="19" customHeight="1" thickBot="1" x14ac:dyDescent="0.25">
      <c r="A26" s="8">
        <f t="shared" si="3"/>
        <v>45244</v>
      </c>
      <c r="B26" s="4" t="str">
        <f t="shared" si="0"/>
        <v>火</v>
      </c>
      <c r="C26" s="6"/>
      <c r="D26" s="49"/>
      <c r="E26" s="49"/>
      <c r="F26" s="49"/>
      <c r="G26" s="11" t="str">
        <f t="shared" si="1"/>
        <v/>
      </c>
      <c r="H26" s="11" t="str">
        <f t="shared" si="2"/>
        <v/>
      </c>
      <c r="I26" s="50"/>
      <c r="J26" s="13"/>
      <c r="L26" s="170" t="s">
        <v>36</v>
      </c>
      <c r="M26" s="170"/>
      <c r="N26" s="170"/>
      <c r="O26" s="12"/>
    </row>
    <row r="27" spans="1:15" s="3" customFormat="1" ht="19" customHeight="1" x14ac:dyDescent="0.2">
      <c r="A27" s="8">
        <f t="shared" si="3"/>
        <v>45245</v>
      </c>
      <c r="B27" s="4" t="str">
        <f t="shared" si="0"/>
        <v>水</v>
      </c>
      <c r="C27" s="6"/>
      <c r="D27" s="49"/>
      <c r="E27" s="49"/>
      <c r="F27" s="49"/>
      <c r="G27" s="11" t="str">
        <f t="shared" si="1"/>
        <v/>
      </c>
      <c r="H27" s="11" t="str">
        <f t="shared" si="2"/>
        <v/>
      </c>
      <c r="I27" s="50"/>
      <c r="J27" s="13"/>
      <c r="K27" s="15"/>
      <c r="L27" s="200" t="str">
        <f>IF($N$43="立替金","実費が発生していて派遣元会社で立替金扱いしている場合、本欄は使用しないでシート「立替金管理簿」に記入ください。","実費")</f>
        <v>実費が発生していて派遣元会社で立替金扱いしている場合、本欄は使用しないでシート「立替金管理簿」に記入ください。</v>
      </c>
      <c r="M27" s="201"/>
      <c r="N27" s="201"/>
      <c r="O27" s="202"/>
    </row>
    <row r="28" spans="1:15" s="3" customFormat="1" ht="19" customHeight="1" thickBot="1" x14ac:dyDescent="0.25">
      <c r="A28" s="8">
        <f t="shared" si="3"/>
        <v>45246</v>
      </c>
      <c r="B28" s="4" t="str">
        <f t="shared" si="0"/>
        <v>木</v>
      </c>
      <c r="C28" s="6"/>
      <c r="D28" s="49">
        <v>0.375</v>
      </c>
      <c r="E28" s="49">
        <v>1</v>
      </c>
      <c r="F28" s="49">
        <v>4.1666666666666664E-2</v>
      </c>
      <c r="G28" s="11">
        <f t="shared" si="1"/>
        <v>0.33333333333333331</v>
      </c>
      <c r="H28" s="11">
        <f t="shared" si="2"/>
        <v>0.25000000000000006</v>
      </c>
      <c r="I28" s="50" t="s">
        <v>91</v>
      </c>
      <c r="J28" s="13"/>
      <c r="L28" s="203"/>
      <c r="M28" s="204"/>
      <c r="N28" s="204"/>
      <c r="O28" s="205"/>
    </row>
    <row r="29" spans="1:15" s="3" customFormat="1" ht="19" customHeight="1" x14ac:dyDescent="0.2">
      <c r="A29" s="8">
        <f t="shared" si="3"/>
        <v>45247</v>
      </c>
      <c r="B29" s="4" t="str">
        <f t="shared" si="0"/>
        <v>金</v>
      </c>
      <c r="C29" s="6"/>
      <c r="D29" s="49">
        <v>0.375</v>
      </c>
      <c r="E29" s="49">
        <v>0.77083333333333337</v>
      </c>
      <c r="F29" s="49">
        <v>4.1666666666666664E-2</v>
      </c>
      <c r="G29" s="11">
        <f t="shared" si="1"/>
        <v>0.33333333333333331</v>
      </c>
      <c r="H29" s="11">
        <f t="shared" si="2"/>
        <v>2.083333333333337E-2</v>
      </c>
      <c r="I29" s="50" t="s">
        <v>91</v>
      </c>
      <c r="J29" s="13"/>
      <c r="L29" s="148" t="s">
        <v>37</v>
      </c>
      <c r="M29" s="149" t="s">
        <v>38</v>
      </c>
      <c r="N29" s="149" t="s">
        <v>39</v>
      </c>
      <c r="O29" s="150" t="s">
        <v>40</v>
      </c>
    </row>
    <row r="30" spans="1:15" s="3" customFormat="1" ht="19" customHeight="1" x14ac:dyDescent="0.2">
      <c r="A30" s="8">
        <f t="shared" si="3"/>
        <v>45248</v>
      </c>
      <c r="B30" s="4" t="str">
        <f t="shared" si="0"/>
        <v>土</v>
      </c>
      <c r="C30" s="6"/>
      <c r="D30" s="49">
        <v>0.375</v>
      </c>
      <c r="E30" s="49">
        <v>0.77083333333333337</v>
      </c>
      <c r="F30" s="49">
        <v>4.1666666666666664E-2</v>
      </c>
      <c r="G30" s="11" t="str">
        <f t="shared" si="1"/>
        <v/>
      </c>
      <c r="H30" s="11">
        <f t="shared" si="2"/>
        <v>0.35416666666666669</v>
      </c>
      <c r="I30" s="50" t="s">
        <v>91</v>
      </c>
      <c r="J30" s="13"/>
      <c r="L30" s="105">
        <v>41586</v>
      </c>
      <c r="M30" s="51" t="s">
        <v>95</v>
      </c>
      <c r="N30" s="95">
        <v>1000</v>
      </c>
      <c r="O30" s="151"/>
    </row>
    <row r="31" spans="1:15" s="3" customFormat="1" ht="19" customHeight="1" x14ac:dyDescent="0.2">
      <c r="A31" s="8">
        <f t="shared" si="3"/>
        <v>45249</v>
      </c>
      <c r="B31" s="4" t="str">
        <f t="shared" si="0"/>
        <v>日</v>
      </c>
      <c r="C31" s="7" t="s">
        <v>27</v>
      </c>
      <c r="D31" s="49">
        <v>0.375</v>
      </c>
      <c r="E31" s="49">
        <v>0.77083333333333337</v>
      </c>
      <c r="F31" s="49">
        <v>4.1666666666666664E-2</v>
      </c>
      <c r="G31" s="11" t="str">
        <f t="shared" si="1"/>
        <v/>
      </c>
      <c r="H31" s="11">
        <f t="shared" si="2"/>
        <v>0.35416666666666669</v>
      </c>
      <c r="I31" s="50" t="s">
        <v>91</v>
      </c>
      <c r="J31" s="13"/>
      <c r="L31" s="105">
        <v>41587</v>
      </c>
      <c r="M31" s="51" t="s">
        <v>96</v>
      </c>
      <c r="N31" s="95">
        <v>500</v>
      </c>
      <c r="O31" s="151"/>
    </row>
    <row r="32" spans="1:15" s="3" customFormat="1" ht="19" customHeight="1" x14ac:dyDescent="0.2">
      <c r="A32" s="8">
        <f t="shared" si="3"/>
        <v>45250</v>
      </c>
      <c r="B32" s="4" t="str">
        <f t="shared" si="0"/>
        <v>月</v>
      </c>
      <c r="C32" s="7" t="s">
        <v>27</v>
      </c>
      <c r="D32" s="49">
        <v>0.375</v>
      </c>
      <c r="E32" s="49">
        <v>0.75</v>
      </c>
      <c r="F32" s="49">
        <v>4.1666666666666664E-2</v>
      </c>
      <c r="G32" s="11">
        <f t="shared" si="1"/>
        <v>0.33333333333333331</v>
      </c>
      <c r="H32" s="11" t="str">
        <f t="shared" si="2"/>
        <v/>
      </c>
      <c r="I32" s="50" t="s">
        <v>91</v>
      </c>
      <c r="J32" s="13"/>
      <c r="K32" s="14"/>
      <c r="L32" s="105">
        <v>41593</v>
      </c>
      <c r="M32" s="51" t="s">
        <v>97</v>
      </c>
      <c r="N32" s="95">
        <v>34000</v>
      </c>
      <c r="O32" s="151" t="s">
        <v>98</v>
      </c>
    </row>
    <row r="33" spans="1:25" s="3" customFormat="1" ht="19" customHeight="1" x14ac:dyDescent="0.2">
      <c r="A33" s="8">
        <f t="shared" si="3"/>
        <v>45251</v>
      </c>
      <c r="B33" s="4" t="str">
        <f t="shared" si="0"/>
        <v>火</v>
      </c>
      <c r="C33" s="6"/>
      <c r="D33" s="49"/>
      <c r="E33" s="49"/>
      <c r="F33" s="49"/>
      <c r="G33" s="11" t="str">
        <f t="shared" si="1"/>
        <v/>
      </c>
      <c r="H33" s="11" t="str">
        <f t="shared" si="2"/>
        <v/>
      </c>
      <c r="I33" s="50"/>
      <c r="J33" s="13"/>
      <c r="L33" s="105">
        <v>41600</v>
      </c>
      <c r="M33" s="51" t="s">
        <v>99</v>
      </c>
      <c r="N33" s="95">
        <v>800</v>
      </c>
      <c r="O33" s="151"/>
    </row>
    <row r="34" spans="1:25" s="3" customFormat="1" ht="19" customHeight="1" x14ac:dyDescent="0.2">
      <c r="A34" s="8">
        <f t="shared" si="3"/>
        <v>45252</v>
      </c>
      <c r="B34" s="4" t="str">
        <f t="shared" si="0"/>
        <v>水</v>
      </c>
      <c r="C34" s="6"/>
      <c r="D34" s="49"/>
      <c r="E34" s="49"/>
      <c r="F34" s="49"/>
      <c r="G34" s="11" t="str">
        <f t="shared" si="1"/>
        <v/>
      </c>
      <c r="H34" s="11" t="str">
        <f t="shared" si="2"/>
        <v/>
      </c>
      <c r="I34" s="50"/>
      <c r="J34" s="13"/>
      <c r="L34" s="105"/>
      <c r="M34" s="51"/>
      <c r="N34" s="95"/>
      <c r="O34" s="151"/>
    </row>
    <row r="35" spans="1:25" s="3" customFormat="1" ht="19" customHeight="1" x14ac:dyDescent="0.2">
      <c r="A35" s="8">
        <f t="shared" si="3"/>
        <v>45253</v>
      </c>
      <c r="B35" s="4" t="str">
        <f t="shared" si="0"/>
        <v>木</v>
      </c>
      <c r="C35" s="7" t="s">
        <v>92</v>
      </c>
      <c r="D35" s="49">
        <v>0.75</v>
      </c>
      <c r="E35" s="49">
        <v>1</v>
      </c>
      <c r="F35" s="49">
        <v>0</v>
      </c>
      <c r="G35" s="11" t="str">
        <f t="shared" si="1"/>
        <v/>
      </c>
      <c r="H35" s="11">
        <f t="shared" si="2"/>
        <v>0.25</v>
      </c>
      <c r="I35" s="50" t="s">
        <v>93</v>
      </c>
      <c r="J35" s="13"/>
      <c r="L35" s="105"/>
      <c r="M35" s="51"/>
      <c r="N35" s="95"/>
      <c r="O35" s="152"/>
    </row>
    <row r="36" spans="1:25" s="3" customFormat="1" ht="19" customHeight="1" x14ac:dyDescent="0.2">
      <c r="A36" s="8">
        <f t="shared" si="3"/>
        <v>45254</v>
      </c>
      <c r="B36" s="4" t="str">
        <f t="shared" si="0"/>
        <v>金</v>
      </c>
      <c r="C36" s="6"/>
      <c r="D36" s="49">
        <v>0</v>
      </c>
      <c r="E36" s="49">
        <v>0.5</v>
      </c>
      <c r="F36" s="49">
        <v>4.1666666666666664E-2</v>
      </c>
      <c r="G36" s="11">
        <f t="shared" si="1"/>
        <v>0.33333333333333331</v>
      </c>
      <c r="H36" s="11">
        <f t="shared" si="2"/>
        <v>0.125</v>
      </c>
      <c r="I36" s="50" t="s">
        <v>93</v>
      </c>
      <c r="J36" s="13"/>
      <c r="L36" s="105"/>
      <c r="M36" s="51"/>
      <c r="N36" s="95"/>
      <c r="O36" s="152"/>
    </row>
    <row r="37" spans="1:25" s="3" customFormat="1" ht="19" customHeight="1" x14ac:dyDescent="0.2">
      <c r="A37" s="8">
        <f t="shared" si="3"/>
        <v>45255</v>
      </c>
      <c r="B37" s="4" t="str">
        <f t="shared" si="0"/>
        <v>土</v>
      </c>
      <c r="C37" s="6"/>
      <c r="D37" s="49">
        <v>0.375</v>
      </c>
      <c r="E37" s="49">
        <v>0.75</v>
      </c>
      <c r="F37" s="49">
        <v>4.1666666666666664E-2</v>
      </c>
      <c r="G37" s="11" t="str">
        <f t="shared" si="1"/>
        <v/>
      </c>
      <c r="H37" s="11">
        <f t="shared" si="2"/>
        <v>0.33333333333333331</v>
      </c>
      <c r="I37" s="50" t="s">
        <v>91</v>
      </c>
      <c r="J37" s="13"/>
      <c r="L37" s="105"/>
      <c r="M37" s="51"/>
      <c r="N37" s="95"/>
      <c r="O37" s="152"/>
    </row>
    <row r="38" spans="1:25" s="3" customFormat="1" ht="19" customHeight="1" x14ac:dyDescent="0.2">
      <c r="A38" s="8">
        <f t="shared" si="3"/>
        <v>45256</v>
      </c>
      <c r="B38" s="4" t="str">
        <f t="shared" si="0"/>
        <v>日</v>
      </c>
      <c r="C38" s="6"/>
      <c r="D38" s="49">
        <v>0.375</v>
      </c>
      <c r="E38" s="49">
        <v>0.75</v>
      </c>
      <c r="F38" s="49">
        <v>4.1666666666666664E-2</v>
      </c>
      <c r="G38" s="11" t="str">
        <f t="shared" si="1"/>
        <v/>
      </c>
      <c r="H38" s="11">
        <f t="shared" si="2"/>
        <v>0.33333333333333331</v>
      </c>
      <c r="I38" s="50" t="s">
        <v>91</v>
      </c>
      <c r="J38" s="13"/>
      <c r="L38" s="105"/>
      <c r="M38" s="51"/>
      <c r="N38" s="95"/>
      <c r="O38" s="152"/>
    </row>
    <row r="39" spans="1:25" s="3" customFormat="1" ht="19" customHeight="1" x14ac:dyDescent="0.2">
      <c r="A39" s="8">
        <f t="shared" si="3"/>
        <v>45257</v>
      </c>
      <c r="B39" s="4" t="str">
        <f t="shared" si="0"/>
        <v>月</v>
      </c>
      <c r="C39" s="6"/>
      <c r="D39" s="49">
        <v>0.25</v>
      </c>
      <c r="E39" s="49">
        <v>0.66666666666666663</v>
      </c>
      <c r="F39" s="49">
        <v>4.1666666666666664E-2</v>
      </c>
      <c r="G39" s="11">
        <f t="shared" si="1"/>
        <v>0.33333333333333331</v>
      </c>
      <c r="H39" s="11">
        <f t="shared" si="2"/>
        <v>4.166666666666663E-2</v>
      </c>
      <c r="I39" s="50" t="s">
        <v>91</v>
      </c>
      <c r="J39" s="13"/>
      <c r="L39" s="105"/>
      <c r="M39" s="51"/>
      <c r="N39" s="95"/>
      <c r="O39" s="152"/>
    </row>
    <row r="40" spans="1:25" s="3" customFormat="1" ht="19" customHeight="1" x14ac:dyDescent="0.2">
      <c r="A40" s="8">
        <f t="shared" si="3"/>
        <v>45258</v>
      </c>
      <c r="B40" s="4" t="str">
        <f>TEXT(A40,"aaa")</f>
        <v>火</v>
      </c>
      <c r="C40" s="6"/>
      <c r="D40" s="49"/>
      <c r="E40" s="49"/>
      <c r="F40" s="49"/>
      <c r="G40" s="11" t="str">
        <f t="shared" si="1"/>
        <v/>
      </c>
      <c r="H40" s="11" t="str">
        <f t="shared" si="2"/>
        <v/>
      </c>
      <c r="I40" s="50"/>
      <c r="J40" s="13"/>
      <c r="L40" s="105"/>
      <c r="M40" s="51"/>
      <c r="N40" s="95"/>
      <c r="O40" s="152"/>
    </row>
    <row r="41" spans="1:25" s="3" customFormat="1" ht="19" customHeight="1" x14ac:dyDescent="0.2">
      <c r="A41" s="8">
        <f t="shared" si="3"/>
        <v>45259</v>
      </c>
      <c r="B41" s="4" t="str">
        <f>TEXT(A41,"aaa")</f>
        <v>水</v>
      </c>
      <c r="C41" s="6"/>
      <c r="D41" s="49"/>
      <c r="E41" s="49"/>
      <c r="F41" s="49"/>
      <c r="G41" s="11" t="str">
        <f t="shared" si="1"/>
        <v/>
      </c>
      <c r="H41" s="11" t="str">
        <f t="shared" si="2"/>
        <v/>
      </c>
      <c r="I41" s="50"/>
      <c r="J41" s="13"/>
      <c r="L41" s="105"/>
      <c r="M41" s="51"/>
      <c r="N41" s="95"/>
      <c r="O41" s="152"/>
    </row>
    <row r="42" spans="1:25" s="3" customFormat="1" ht="19" customHeight="1" thickBot="1" x14ac:dyDescent="0.25">
      <c r="A42" s="8">
        <f t="shared" si="3"/>
        <v>45260</v>
      </c>
      <c r="B42" s="4" t="str">
        <f>TEXT(A42,"aaa")</f>
        <v>木</v>
      </c>
      <c r="C42" s="6"/>
      <c r="D42" s="49">
        <v>0.375</v>
      </c>
      <c r="E42" s="49">
        <v>0.72916666666666663</v>
      </c>
      <c r="F42" s="49">
        <v>4.1666666666666664E-2</v>
      </c>
      <c r="G42" s="11">
        <f t="shared" si="1"/>
        <v>0.31249999999999994</v>
      </c>
      <c r="H42" s="11" t="str">
        <f t="shared" si="2"/>
        <v/>
      </c>
      <c r="I42" s="50" t="s">
        <v>91</v>
      </c>
      <c r="J42" s="13"/>
      <c r="L42" s="215" t="s">
        <v>41</v>
      </c>
      <c r="M42" s="216"/>
      <c r="N42" s="106">
        <f>SUM(N30:N41)</f>
        <v>36300</v>
      </c>
      <c r="O42" s="96"/>
    </row>
    <row r="43" spans="1:25" s="3" customFormat="1" ht="19" customHeight="1" thickBot="1" x14ac:dyDescent="0.25">
      <c r="A43" s="112" t="str">
        <f t="shared" si="3"/>
        <v/>
      </c>
      <c r="B43" s="113" t="str">
        <f>TEXT(A43,"aaa")</f>
        <v/>
      </c>
      <c r="C43" s="114"/>
      <c r="D43" s="115"/>
      <c r="E43" s="115"/>
      <c r="F43" s="115"/>
      <c r="G43" s="103" t="str">
        <f t="shared" si="1"/>
        <v/>
      </c>
      <c r="H43" s="116" t="str">
        <f t="shared" si="2"/>
        <v/>
      </c>
      <c r="I43" s="104"/>
      <c r="J43" s="13"/>
      <c r="L43" s="196" t="s">
        <v>108</v>
      </c>
      <c r="M43" s="197"/>
      <c r="N43" s="198" t="s">
        <v>107</v>
      </c>
      <c r="O43" s="199"/>
    </row>
    <row r="44" spans="1:25" s="3" customFormat="1" ht="41.15" customHeight="1" thickBot="1" x14ac:dyDescent="0.25">
      <c r="A44" s="80"/>
      <c r="B44" s="55"/>
      <c r="C44" s="81"/>
      <c r="D44" s="82"/>
      <c r="E44" s="82"/>
      <c r="F44" s="82"/>
      <c r="G44" s="87"/>
      <c r="H44" s="87"/>
      <c r="I44" s="83"/>
      <c r="J44" s="82"/>
      <c r="K44" s="23"/>
      <c r="L44" s="186" t="s">
        <v>106</v>
      </c>
      <c r="M44" s="187"/>
      <c r="N44" s="187"/>
      <c r="O44" s="188"/>
    </row>
    <row r="45" spans="1:25" s="3" customFormat="1" ht="19" customHeight="1" x14ac:dyDescent="0.2">
      <c r="A45" s="46"/>
      <c r="B45" s="2"/>
      <c r="C45" s="2"/>
      <c r="D45" s="2"/>
      <c r="E45" s="32"/>
      <c r="F45" s="4" t="s">
        <v>43</v>
      </c>
      <c r="G45" s="33">
        <f>SUM(G13:G43)</f>
        <v>3.7708333333333339</v>
      </c>
      <c r="H45" s="33">
        <f>SUM(H13:H43)</f>
        <v>3.864583333333333</v>
      </c>
      <c r="I45" s="19"/>
      <c r="J45" s="19"/>
      <c r="L45" s="20"/>
      <c r="M45" s="20"/>
      <c r="N45" s="2"/>
    </row>
    <row r="46" spans="1:25" s="3" customFormat="1" ht="19" customHeight="1" x14ac:dyDescent="0.2">
      <c r="A46" s="2"/>
      <c r="B46" s="2"/>
      <c r="C46" s="2"/>
      <c r="D46" s="2"/>
      <c r="E46" s="5"/>
      <c r="F46" s="5" t="s">
        <v>44</v>
      </c>
      <c r="G46" s="18">
        <f>IF(MINUTE(G45)&gt;30,G45+TIME(0,(60-MINUTE(G45)),0),IF(MINUTE(G45)=30,G45,G45-TIME(0,MINUTE(G45),0)))</f>
        <v>3.7708333333333339</v>
      </c>
      <c r="H46" s="18">
        <f>IF(MINUTE(H45)&gt;30,H45+TIME(0,(60-MINUTE(H45)),0),IF(MINUTE(H45)=30,H45,H45-TIME(0,MINUTE(H45),0)))</f>
        <v>3.8749999999999996</v>
      </c>
      <c r="I46" s="19"/>
    </row>
    <row r="47" spans="1:25" s="3" customFormat="1" ht="19" customHeight="1" thickBot="1" x14ac:dyDescent="0.25">
      <c r="A47" s="2"/>
      <c r="B47" s="2"/>
      <c r="C47" s="2"/>
      <c r="D47" s="2"/>
      <c r="E47" s="24"/>
      <c r="F47" s="24"/>
      <c r="G47" s="19"/>
      <c r="H47" s="19"/>
      <c r="I47" s="19"/>
    </row>
    <row r="48" spans="1:25" s="3" customFormat="1" ht="19" customHeight="1" thickBot="1" x14ac:dyDescent="0.25">
      <c r="A48" s="24" t="s">
        <v>45</v>
      </c>
      <c r="B48" s="52"/>
      <c r="C48" s="22" t="s">
        <v>46</v>
      </c>
      <c r="E48" s="24"/>
      <c r="F48" s="24"/>
      <c r="G48" s="19"/>
      <c r="H48" s="19"/>
      <c r="I48" s="19"/>
      <c r="J48" s="163" t="s">
        <v>47</v>
      </c>
      <c r="K48" s="164"/>
      <c r="L48" s="165"/>
      <c r="M48" s="159" t="s">
        <v>100</v>
      </c>
      <c r="N48" s="160"/>
      <c r="O48" s="161"/>
      <c r="Y48" s="98"/>
    </row>
    <row r="49" spans="1:15" s="3" customFormat="1" ht="19" customHeight="1" x14ac:dyDescent="0.2">
      <c r="A49" s="2"/>
      <c r="B49" s="2"/>
      <c r="C49" s="22" t="s">
        <v>49</v>
      </c>
      <c r="E49" s="24"/>
      <c r="F49" s="24"/>
      <c r="G49" s="19"/>
      <c r="H49" s="19"/>
      <c r="I49" s="19"/>
    </row>
    <row r="50" spans="1:15" s="3" customFormat="1" ht="19" customHeight="1" thickBot="1" x14ac:dyDescent="0.25">
      <c r="A50" s="39"/>
      <c r="B50" s="39"/>
      <c r="C50" s="39"/>
      <c r="D50" s="39"/>
      <c r="E50" s="40"/>
      <c r="F50" s="40"/>
      <c r="G50" s="41"/>
      <c r="H50" s="41"/>
      <c r="I50" s="41"/>
      <c r="J50" s="42"/>
      <c r="K50" s="43"/>
      <c r="L50" s="44"/>
      <c r="M50" s="44"/>
      <c r="N50" s="45"/>
      <c r="O50" s="43"/>
    </row>
    <row r="51" spans="1:15" s="3" customFormat="1" ht="19" customHeight="1" thickTop="1" x14ac:dyDescent="0.2">
      <c r="A51" s="2"/>
      <c r="B51" s="2"/>
      <c r="C51" s="2"/>
      <c r="D51" s="2"/>
      <c r="E51" s="24"/>
      <c r="F51" s="24"/>
      <c r="G51" s="19"/>
      <c r="H51" s="19"/>
      <c r="I51" s="19"/>
      <c r="J51" s="21"/>
      <c r="L51" s="2"/>
      <c r="M51" s="2"/>
      <c r="N51" s="53"/>
    </row>
    <row r="52" spans="1:15" s="2" customFormat="1" ht="19" customHeight="1" x14ac:dyDescent="0.2">
      <c r="A52" s="2" t="s">
        <v>50</v>
      </c>
      <c r="E52" s="24"/>
      <c r="F52" s="24"/>
      <c r="G52" s="19"/>
      <c r="H52" s="19"/>
      <c r="I52" s="19"/>
      <c r="J52" s="21"/>
      <c r="N52" s="53"/>
    </row>
    <row r="53" spans="1:15" s="2" customFormat="1" ht="19" customHeight="1" x14ac:dyDescent="0.2">
      <c r="A53" s="2" t="s">
        <v>51</v>
      </c>
      <c r="E53" s="24"/>
      <c r="F53" s="24"/>
      <c r="G53" s="19"/>
      <c r="H53" s="19"/>
      <c r="I53" s="19"/>
      <c r="J53" s="21"/>
      <c r="N53" s="53"/>
    </row>
    <row r="54" spans="1:15" s="2" customFormat="1" ht="19" customHeight="1" x14ac:dyDescent="0.2">
      <c r="E54" s="24"/>
      <c r="F54" s="24"/>
      <c r="G54" s="19"/>
      <c r="H54" s="19"/>
      <c r="I54" s="19"/>
      <c r="J54" s="21"/>
      <c r="N54" s="53"/>
    </row>
    <row r="55" spans="1:15" s="2" customFormat="1" ht="19" customHeight="1" thickBot="1" x14ac:dyDescent="0.25">
      <c r="E55" s="24"/>
      <c r="F55" s="24"/>
      <c r="G55" s="19"/>
      <c r="H55" s="19"/>
      <c r="I55" s="19"/>
      <c r="J55" s="189" t="s">
        <v>52</v>
      </c>
      <c r="K55" s="189"/>
      <c r="L55" s="189"/>
      <c r="M55" s="55" t="s">
        <v>101</v>
      </c>
      <c r="N55" s="38" t="s">
        <v>53</v>
      </c>
      <c r="O55" s="54"/>
    </row>
    <row r="56" spans="1:15" s="2" customFormat="1" ht="19" customHeight="1" x14ac:dyDescent="0.2">
      <c r="E56" s="24"/>
      <c r="F56" s="24"/>
      <c r="G56" s="19"/>
      <c r="H56" s="19"/>
      <c r="I56" s="19"/>
      <c r="J56" s="21"/>
      <c r="N56" s="53"/>
    </row>
    <row r="57" spans="1:15" s="2" customFormat="1" ht="19" customHeight="1" x14ac:dyDescent="0.2">
      <c r="E57" s="24"/>
      <c r="F57" s="24"/>
      <c r="G57" s="19"/>
      <c r="H57" s="19"/>
      <c r="I57" s="19"/>
      <c r="J57" s="21"/>
      <c r="N57" s="53"/>
    </row>
    <row r="58" spans="1:15" s="2" customFormat="1" ht="19" customHeight="1" x14ac:dyDescent="0.2">
      <c r="E58" s="24"/>
      <c r="F58" s="24"/>
      <c r="G58" s="19"/>
      <c r="H58" s="19"/>
      <c r="I58" s="19"/>
      <c r="J58" s="19"/>
      <c r="K58" s="21"/>
      <c r="O58" s="53"/>
    </row>
    <row r="59" spans="1:15" s="2" customFormat="1" ht="19" customHeight="1" thickBot="1" x14ac:dyDescent="0.25">
      <c r="A59" s="69" t="s">
        <v>54</v>
      </c>
      <c r="B59" s="34" t="s">
        <v>55</v>
      </c>
      <c r="C59" s="34"/>
      <c r="D59" s="60">
        <f>ROUND(G46/TIME(1,0,0),1)</f>
        <v>90.5</v>
      </c>
      <c r="E59" s="61" t="s">
        <v>56</v>
      </c>
      <c r="F59" s="62" t="s">
        <v>57</v>
      </c>
      <c r="G59" s="62"/>
      <c r="H59" s="62"/>
      <c r="I59" s="63">
        <v>2300</v>
      </c>
      <c r="J59" s="61" t="s">
        <v>58</v>
      </c>
      <c r="K59" s="64" t="s">
        <v>59</v>
      </c>
      <c r="L59" s="62"/>
      <c r="M59" s="62"/>
      <c r="N59" s="63">
        <f>ROUNDDOWN((D59*I59),0)</f>
        <v>208150</v>
      </c>
      <c r="O59" s="53"/>
    </row>
    <row r="60" spans="1:15" s="2" customFormat="1" ht="19" customHeight="1" x14ac:dyDescent="0.2">
      <c r="F60" s="24"/>
      <c r="I60" s="19"/>
      <c r="J60" s="19"/>
      <c r="K60" s="21"/>
      <c r="O60" s="53"/>
    </row>
    <row r="61" spans="1:15" s="2" customFormat="1" ht="19" customHeight="1" thickBot="1" x14ac:dyDescent="0.25">
      <c r="A61" s="69" t="s">
        <v>54</v>
      </c>
      <c r="B61" s="34" t="s">
        <v>60</v>
      </c>
      <c r="C61" s="34"/>
      <c r="D61" s="60">
        <f>ROUND(H46/TIME(1,0,0),1)</f>
        <v>93</v>
      </c>
      <c r="E61" s="61" t="s">
        <v>56</v>
      </c>
      <c r="F61" s="62" t="s">
        <v>61</v>
      </c>
      <c r="G61" s="62"/>
      <c r="H61" s="62"/>
      <c r="I61" s="63">
        <v>2300</v>
      </c>
      <c r="J61" s="61" t="s">
        <v>58</v>
      </c>
      <c r="K61" s="64" t="s">
        <v>62</v>
      </c>
      <c r="L61" s="62"/>
      <c r="M61" s="62"/>
      <c r="N61" s="63">
        <f>ROUNDDOWN((D61*I61),0)</f>
        <v>213900</v>
      </c>
      <c r="O61" s="53"/>
    </row>
    <row r="62" spans="1:15" s="2" customFormat="1" ht="19" customHeight="1" x14ac:dyDescent="0.2">
      <c r="E62" s="24"/>
      <c r="F62" s="24"/>
      <c r="G62" s="19"/>
      <c r="H62" s="19"/>
      <c r="I62" s="65" t="s">
        <v>63</v>
      </c>
      <c r="J62" s="19"/>
      <c r="K62" s="21"/>
      <c r="O62" s="53"/>
    </row>
    <row r="63" spans="1:15" s="2" customFormat="1" ht="19" customHeight="1" thickBot="1" x14ac:dyDescent="0.25">
      <c r="E63" s="24"/>
      <c r="F63" s="24"/>
      <c r="G63" s="19"/>
      <c r="H63" s="19"/>
      <c r="I63" s="65"/>
      <c r="J63" s="69" t="s">
        <v>54</v>
      </c>
      <c r="K63" s="64" t="s">
        <v>110</v>
      </c>
      <c r="L63" s="62"/>
      <c r="M63" s="62"/>
      <c r="N63" s="63">
        <f>IF(N43="売上",ROUNDUP(N42/1.1,0),0)</f>
        <v>0</v>
      </c>
      <c r="O63" s="53"/>
    </row>
    <row r="64" spans="1:15" s="2" customFormat="1" ht="19" customHeight="1" x14ac:dyDescent="0.2">
      <c r="E64" s="24"/>
      <c r="F64" s="24"/>
      <c r="G64" s="19"/>
      <c r="H64" s="19"/>
      <c r="I64" s="65"/>
      <c r="J64" s="19"/>
      <c r="K64" s="21"/>
      <c r="O64" s="53"/>
    </row>
    <row r="65" spans="1:15" s="2" customFormat="1" ht="19" customHeight="1" thickBot="1" x14ac:dyDescent="0.25">
      <c r="E65" s="24"/>
      <c r="F65" s="24"/>
      <c r="G65" s="19"/>
      <c r="H65" s="19"/>
      <c r="I65" s="65"/>
      <c r="J65" s="69" t="s">
        <v>54</v>
      </c>
      <c r="K65" s="64" t="s">
        <v>64</v>
      </c>
      <c r="L65" s="62"/>
      <c r="M65" s="62"/>
      <c r="N65" s="88">
        <f>ROUNDDOWN(N59+N61+N63,0)</f>
        <v>422050</v>
      </c>
      <c r="O65" s="53"/>
    </row>
    <row r="66" spans="1:15" s="2" customFormat="1" ht="19" customHeight="1" x14ac:dyDescent="0.2">
      <c r="E66" s="24"/>
      <c r="F66" s="24"/>
      <c r="G66" s="19"/>
      <c r="H66" s="19"/>
      <c r="I66" s="65"/>
      <c r="J66" s="19"/>
      <c r="K66" s="21"/>
      <c r="N66" s="24"/>
      <c r="O66" s="53"/>
    </row>
    <row r="67" spans="1:15" s="2" customFormat="1" ht="19" customHeight="1" thickBot="1" x14ac:dyDescent="0.25">
      <c r="E67" s="24"/>
      <c r="F67" s="24"/>
      <c r="G67" s="19"/>
      <c r="H67" s="19"/>
      <c r="I67" s="19"/>
      <c r="J67" s="69" t="s">
        <v>54</v>
      </c>
      <c r="K67" s="64" t="s">
        <v>65</v>
      </c>
      <c r="L67" s="62"/>
      <c r="M67" s="62"/>
      <c r="N67" s="63">
        <f>ROUNDDOWN((N59+N61+N63)*0.1,0)</f>
        <v>42205</v>
      </c>
      <c r="O67" s="53"/>
    </row>
    <row r="68" spans="1:15" s="3" customFormat="1" ht="19" customHeight="1" x14ac:dyDescent="0.2">
      <c r="A68" s="2"/>
      <c r="B68" s="2"/>
      <c r="C68" s="2"/>
      <c r="D68" s="2"/>
      <c r="E68" s="24"/>
      <c r="F68" s="24"/>
      <c r="G68" s="19"/>
      <c r="H68" s="19"/>
      <c r="I68" s="19"/>
      <c r="J68" s="19"/>
      <c r="K68" s="21"/>
      <c r="L68" s="2"/>
      <c r="M68" s="2"/>
      <c r="N68" s="24" t="s">
        <v>67</v>
      </c>
      <c r="O68" s="53"/>
    </row>
    <row r="69" spans="1:15" s="3" customFormat="1" ht="19" customHeight="1" x14ac:dyDescent="0.2">
      <c r="A69" s="2"/>
      <c r="B69" s="2"/>
      <c r="C69" s="2"/>
      <c r="D69" s="2"/>
      <c r="E69" s="24"/>
      <c r="F69" s="24"/>
      <c r="G69" s="19"/>
      <c r="H69" s="19"/>
      <c r="I69" s="19"/>
      <c r="J69" s="19"/>
      <c r="K69" s="21"/>
      <c r="L69" s="2"/>
      <c r="M69" s="2"/>
      <c r="N69" s="2"/>
    </row>
    <row r="70" spans="1:15" s="3" customFormat="1" ht="18.75" customHeight="1" thickBot="1" x14ac:dyDescent="0.25">
      <c r="A70" s="2"/>
      <c r="B70" s="2"/>
      <c r="C70" s="2"/>
      <c r="D70" s="2"/>
      <c r="E70" s="24"/>
      <c r="F70" s="24"/>
      <c r="G70" s="19"/>
      <c r="H70" s="19"/>
      <c r="I70" s="2"/>
      <c r="J70" s="66" t="s">
        <v>66</v>
      </c>
      <c r="K70" s="66"/>
      <c r="L70" s="67"/>
      <c r="M70" s="67"/>
      <c r="N70" s="68">
        <f>ROUNDDOWN(N65+N67,0)</f>
        <v>464255</v>
      </c>
    </row>
    <row r="71" spans="1:15" ht="14.5" thickTop="1" x14ac:dyDescent="0.2">
      <c r="A71" s="3"/>
      <c r="B71" s="2"/>
      <c r="C71" s="2"/>
      <c r="D71" s="2"/>
      <c r="E71" s="24"/>
      <c r="F71" s="24"/>
      <c r="G71" s="19"/>
      <c r="H71" s="19"/>
      <c r="I71" s="19"/>
      <c r="J71" s="19"/>
      <c r="K71" s="21"/>
      <c r="L71" s="3"/>
      <c r="M71" s="2"/>
      <c r="N71" s="24" t="s">
        <v>67</v>
      </c>
    </row>
    <row r="72" spans="1:15" ht="14" x14ac:dyDescent="0.2">
      <c r="A72" s="3"/>
      <c r="B72" s="2"/>
      <c r="C72" s="2"/>
      <c r="D72" s="2"/>
      <c r="E72" s="24"/>
      <c r="F72" s="24"/>
      <c r="G72" s="19"/>
      <c r="H72" s="19"/>
      <c r="I72" s="19"/>
      <c r="J72" s="19"/>
      <c r="K72" s="21"/>
      <c r="L72" s="3"/>
      <c r="M72" s="2"/>
      <c r="N72" s="24"/>
    </row>
    <row r="73" spans="1:15" ht="14" x14ac:dyDescent="0.2">
      <c r="A73" s="89" t="s">
        <v>68</v>
      </c>
      <c r="B73" s="89"/>
      <c r="C73" s="89"/>
      <c r="D73" s="89"/>
      <c r="E73" s="90"/>
      <c r="F73" s="90"/>
      <c r="G73" s="91"/>
      <c r="H73" s="91"/>
      <c r="I73" s="91"/>
      <c r="J73" s="92"/>
      <c r="K73" s="93"/>
      <c r="L73" s="89"/>
      <c r="M73" s="89"/>
      <c r="N73" s="94"/>
    </row>
    <row r="74" spans="1:15" ht="14" x14ac:dyDescent="0.2">
      <c r="A74" s="2"/>
      <c r="B74" s="2"/>
      <c r="C74" s="2"/>
      <c r="D74" s="2"/>
      <c r="E74" s="24"/>
      <c r="F74" s="24"/>
      <c r="G74" s="19"/>
      <c r="H74" s="19"/>
      <c r="I74" s="19"/>
      <c r="J74" s="21"/>
      <c r="K74" s="3"/>
      <c r="L74" s="2"/>
      <c r="M74" s="2"/>
      <c r="N74" s="53"/>
    </row>
    <row r="75" spans="1:15" ht="16.5" x14ac:dyDescent="0.25">
      <c r="A75" s="147"/>
      <c r="K75" s="153" t="str">
        <f>IF(OR('立替金管理簿 (記入例)'!D43=0,N43="売上"),"本案件には立替金精算分はありません。","本案件の立替金精算分は以下のとおりです。")</f>
        <v>本案件の立替金精算分は以下のとおりです。</v>
      </c>
    </row>
    <row r="76" spans="1:15" ht="14" x14ac:dyDescent="0.2">
      <c r="A76" s="147"/>
    </row>
    <row r="77" spans="1:15" ht="15" customHeight="1" thickBot="1" x14ac:dyDescent="0.25">
      <c r="A77" s="213" t="str">
        <f>IF(OR('立替金管理簿 (記入例)'!D43=0,N43="売上"),"",IF(COUNTIF('立替金管理簿 (記入例)'!E7:E40,"〇")&gt;0,"「立替金管理簿」の「請求書」欄に「〇」がついているものについては別途立替金精算書、立替金分の適格請求書を提出します。",""))</f>
        <v>「立替金管理簿」の「請求書」欄に「〇」がついているものについては別途立替金精算書、立替金分の適格請求書を提出します。</v>
      </c>
      <c r="B77" s="214"/>
      <c r="C77" s="214"/>
      <c r="D77" s="214"/>
      <c r="E77" s="214"/>
      <c r="F77" s="214"/>
      <c r="G77" s="214"/>
      <c r="H77" s="214"/>
      <c r="I77" s="154" t="s">
        <v>69</v>
      </c>
      <c r="J77" s="155"/>
      <c r="K77" s="64" t="s">
        <v>111</v>
      </c>
      <c r="L77" s="62"/>
      <c r="M77" s="62"/>
      <c r="N77" s="63">
        <f>IF(N43="立替金",ROUNDUP('立替金管理簿 (記入例)'!D43/1.1,0),0)</f>
        <v>33000</v>
      </c>
    </row>
    <row r="78" spans="1:15" x14ac:dyDescent="0.2">
      <c r="A78" s="214"/>
      <c r="B78" s="214"/>
      <c r="C78" s="214"/>
      <c r="D78" s="214"/>
      <c r="E78" s="214"/>
      <c r="F78" s="214"/>
      <c r="G78" s="214"/>
      <c r="H78" s="214"/>
    </row>
    <row r="79" spans="1:15" ht="14.5" thickBot="1" x14ac:dyDescent="0.25">
      <c r="I79" s="154" t="s">
        <v>69</v>
      </c>
      <c r="J79" s="155"/>
      <c r="K79" s="64" t="s">
        <v>70</v>
      </c>
      <c r="L79" s="62"/>
      <c r="M79" s="62"/>
      <c r="N79" s="63">
        <f>IF('立替金管理簿 (記入例)'!D43=0,0,IF(N43="立替金",'立替金管理簿 (記入例)'!D43-就業記録表【記入例および運用方法】!N77,0))</f>
        <v>3300</v>
      </c>
    </row>
    <row r="80" spans="1:15" ht="14" x14ac:dyDescent="0.2">
      <c r="M80" s="2"/>
      <c r="N80" s="24" t="s">
        <v>67</v>
      </c>
    </row>
    <row r="81" spans="9:14" ht="14" x14ac:dyDescent="0.2">
      <c r="M81" s="2"/>
      <c r="N81" s="24"/>
    </row>
    <row r="82" spans="9:14" ht="14.5" thickBot="1" x14ac:dyDescent="0.25">
      <c r="I82" s="154" t="s">
        <v>69</v>
      </c>
      <c r="J82" s="155"/>
      <c r="K82" s="66" t="s">
        <v>71</v>
      </c>
      <c r="L82" s="121"/>
      <c r="M82" s="121"/>
      <c r="N82" s="127">
        <f>IF('立替金管理簿 (記入例)'!D43=0,0,IF(N43="立替金",'立替金管理簿 (記入例)'!D43,0))</f>
        <v>36300</v>
      </c>
    </row>
    <row r="83" spans="9:14" ht="13.5" thickTop="1" x14ac:dyDescent="0.2"/>
  </sheetData>
  <mergeCells count="31">
    <mergeCell ref="A77:H78"/>
    <mergeCell ref="I77:J77"/>
    <mergeCell ref="I79:J79"/>
    <mergeCell ref="L42:M42"/>
    <mergeCell ref="J48:L48"/>
    <mergeCell ref="M48:O48"/>
    <mergeCell ref="J55:L55"/>
    <mergeCell ref="L44:O44"/>
    <mergeCell ref="L43:M43"/>
    <mergeCell ref="N43:O43"/>
    <mergeCell ref="L16:N16"/>
    <mergeCell ref="L18:N18"/>
    <mergeCell ref="L20:N21"/>
    <mergeCell ref="L23:N24"/>
    <mergeCell ref="I82:J82"/>
    <mergeCell ref="L27:O28"/>
    <mergeCell ref="L26:N26"/>
    <mergeCell ref="J5:O5"/>
    <mergeCell ref="J9:O10"/>
    <mergeCell ref="M7:O7"/>
    <mergeCell ref="A1:O1"/>
    <mergeCell ref="B3:C3"/>
    <mergeCell ref="J3:L3"/>
    <mergeCell ref="M3:O3"/>
    <mergeCell ref="B5:H5"/>
    <mergeCell ref="I4:L4"/>
    <mergeCell ref="M4:O4"/>
    <mergeCell ref="B6:O6"/>
    <mergeCell ref="B7:D7"/>
    <mergeCell ref="F7:H7"/>
    <mergeCell ref="K7:L7"/>
  </mergeCells>
  <phoneticPr fontId="2"/>
  <conditionalFormatting sqref="L27">
    <cfRule type="expression" dxfId="5" priority="1">
      <formula>$N$43="立替金"</formula>
    </cfRule>
    <cfRule type="expression" priority="2">
      <formula>$L$27="本欄は使用しないでシート「立替金管理簿」に記入ください"</formula>
    </cfRule>
  </conditionalFormatting>
  <conditionalFormatting sqref="L29:O42">
    <cfRule type="expression" dxfId="4" priority="5">
      <formula>$N$43="立替金"</formula>
    </cfRule>
  </conditionalFormatting>
  <conditionalFormatting sqref="N43:O43">
    <cfRule type="expression" dxfId="3" priority="4">
      <formula>$N$43=""</formula>
    </cfRule>
  </conditionalFormatting>
  <dataValidations count="5">
    <dataValidation type="whole" showInputMessage="1" showErrorMessage="1" errorTitle="1～12を入力してください" error="1～12を入力してください" sqref="D3" xr:uid="{00000000-0002-0000-0100-000000000000}">
      <formula1>1</formula1>
      <formula2>12</formula2>
    </dataValidation>
    <dataValidation type="whole" showInputMessage="1" showErrorMessage="1" errorTitle="年を整数で入力してください" error="年を整数で入力してください" sqref="B3" xr:uid="{00000000-0002-0000-0100-000001000000}">
      <formula1>2006</formula1>
      <formula2>2106</formula2>
    </dataValidation>
    <dataValidation type="list" allowBlank="1" showInputMessage="1" showErrorMessage="1" sqref="C13:C44" xr:uid="{00000000-0002-0000-0100-000002000000}">
      <formula1>"祝,'"</formula1>
    </dataValidation>
    <dataValidation type="list" allowBlank="1" showInputMessage="1" showErrorMessage="1" sqref="N43" xr:uid="{C55FDA19-087E-41CC-BC23-30DE6731233F}">
      <formula1>"売上,立替金"</formula1>
    </dataValidation>
    <dataValidation type="list" allowBlank="1" showInputMessage="1" showErrorMessage="1" sqref="O30:O41" xr:uid="{1FB01308-BD66-4133-BFF1-91E5D2738EEE}">
      <formula1>"〇"</formula1>
    </dataValidation>
  </dataValidations>
  <printOptions horizontalCentered="1"/>
  <pageMargins left="0.59055118110236227" right="0.59055118110236227" top="0.78740157480314965" bottom="0.59055118110236227" header="0.51181102362204722" footer="0.51181102362204722"/>
  <pageSetup paperSize="9" scale="3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0D08-09E2-47D4-B808-9E7894A24469}">
  <sheetPr>
    <pageSetUpPr fitToPage="1"/>
  </sheetPr>
  <dimension ref="A1:F43"/>
  <sheetViews>
    <sheetView showGridLines="0" zoomScaleNormal="100" workbookViewId="0"/>
  </sheetViews>
  <sheetFormatPr defaultColWidth="8.7265625" defaultRowHeight="13" x14ac:dyDescent="0.2"/>
  <cols>
    <col min="1" max="2" width="16.81640625" style="117" customWidth="1"/>
    <col min="3" max="3" width="19.54296875" style="117" customWidth="1"/>
    <col min="4" max="4" width="14.26953125" style="117" bestFit="1" customWidth="1"/>
    <col min="5" max="5" width="14.26953125" style="117" customWidth="1"/>
    <col min="6" max="6" width="33.453125" style="117" bestFit="1" customWidth="1"/>
    <col min="7" max="16384" width="8.7265625" style="117"/>
  </cols>
  <sheetData>
    <row r="1" spans="1:6" x14ac:dyDescent="0.2">
      <c r="A1" s="122" t="str">
        <f>IF(就業記録表【記入例および運用方法】!N43="立替金","発生した実費分を記載ください（実費が発生していない場合記載不要）",IF(就業記録表【記入例および運用方法】!N43="売上","実費は売上計上のため本帳票は不要","実費は立替金扱いか売上扱いか選択してください"))</f>
        <v>発生した実費分を記載ください（実費が発生していない場合記載不要）</v>
      </c>
    </row>
    <row r="2" spans="1:6" ht="19" x14ac:dyDescent="0.2">
      <c r="A2" s="206" t="s">
        <v>72</v>
      </c>
      <c r="B2" s="207"/>
      <c r="C2" s="207"/>
      <c r="D2" s="207"/>
      <c r="E2" s="207"/>
      <c r="F2" s="207"/>
    </row>
    <row r="4" spans="1:6" ht="43.5" customHeight="1" x14ac:dyDescent="0.2">
      <c r="A4" s="128" t="s">
        <v>73</v>
      </c>
      <c r="B4" s="129" t="str">
        <f>就業記録表【記入例および運用方法】!B3&amp;"年"&amp;就業記録表【記入例および運用方法】!D3&amp;"月"</f>
        <v>2023年11月</v>
      </c>
      <c r="C4" s="128" t="s">
        <v>74</v>
      </c>
      <c r="D4" s="208" t="s">
        <v>102</v>
      </c>
      <c r="E4" s="208"/>
      <c r="F4" s="209"/>
    </row>
    <row r="5" spans="1:6" ht="14" x14ac:dyDescent="0.2">
      <c r="A5" s="130"/>
      <c r="B5" s="131"/>
      <c r="C5" s="130"/>
      <c r="D5" s="132"/>
      <c r="E5" s="132"/>
      <c r="F5" s="130"/>
    </row>
    <row r="6" spans="1:6" ht="14.5" thickBot="1" x14ac:dyDescent="0.25">
      <c r="A6" s="133" t="s">
        <v>75</v>
      </c>
      <c r="B6" s="134" t="s">
        <v>37</v>
      </c>
      <c r="C6" s="134" t="s">
        <v>38</v>
      </c>
      <c r="D6" s="134" t="s">
        <v>39</v>
      </c>
      <c r="E6" s="134" t="s">
        <v>76</v>
      </c>
      <c r="F6" s="134" t="s">
        <v>77</v>
      </c>
    </row>
    <row r="7" spans="1:6" ht="14.5" thickTop="1" x14ac:dyDescent="0.2">
      <c r="A7" s="135" t="str">
        <f>IF(D7&lt;&gt;"",就業記録表【記入例および運用方法】!$B$7,"")</f>
        <v>PO12345678</v>
      </c>
      <c r="B7" s="123">
        <v>41586</v>
      </c>
      <c r="C7" s="124" t="s">
        <v>95</v>
      </c>
      <c r="D7" s="125">
        <v>1000</v>
      </c>
      <c r="E7" s="136"/>
      <c r="F7" s="137" t="s">
        <v>103</v>
      </c>
    </row>
    <row r="8" spans="1:6" ht="14" x14ac:dyDescent="0.2">
      <c r="A8" s="140" t="str">
        <f>IF(D8&lt;&gt;"",就業記録表【記入例および運用方法】!$B$7,"")</f>
        <v>PO12345678</v>
      </c>
      <c r="B8" s="118">
        <v>41587</v>
      </c>
      <c r="C8" s="119" t="s">
        <v>96</v>
      </c>
      <c r="D8" s="120">
        <v>500</v>
      </c>
      <c r="E8" s="138"/>
      <c r="F8" s="139" t="s">
        <v>104</v>
      </c>
    </row>
    <row r="9" spans="1:6" ht="14" x14ac:dyDescent="0.2">
      <c r="A9" s="140" t="str">
        <f>IF(D9&lt;&gt;"",就業記録表【記入例および運用方法】!$B$7,"")</f>
        <v>PO12345678</v>
      </c>
      <c r="B9" s="118">
        <v>41593</v>
      </c>
      <c r="C9" s="119" t="s">
        <v>97</v>
      </c>
      <c r="D9" s="120">
        <v>34000</v>
      </c>
      <c r="E9" s="138" t="s">
        <v>105</v>
      </c>
      <c r="F9" s="139"/>
    </row>
    <row r="10" spans="1:6" ht="14" x14ac:dyDescent="0.2">
      <c r="A10" s="140" t="str">
        <f>IF(D10&lt;&gt;"",就業記録表【記入例および運用方法】!$B$7,"")</f>
        <v>PO12345678</v>
      </c>
      <c r="B10" s="118">
        <v>41600</v>
      </c>
      <c r="C10" s="119" t="s">
        <v>99</v>
      </c>
      <c r="D10" s="120">
        <v>800</v>
      </c>
      <c r="E10" s="138"/>
      <c r="F10" s="139" t="s">
        <v>103</v>
      </c>
    </row>
    <row r="11" spans="1:6" ht="14" x14ac:dyDescent="0.2">
      <c r="A11" s="128" t="str">
        <f>IF(D11&lt;&gt;"",就業記録表【記入例および運用方法】!$B$7,"")</f>
        <v/>
      </c>
      <c r="B11" s="128"/>
      <c r="C11" s="128"/>
      <c r="D11" s="128"/>
      <c r="E11" s="138"/>
      <c r="F11" s="128"/>
    </row>
    <row r="12" spans="1:6" ht="14" x14ac:dyDescent="0.2">
      <c r="A12" s="128" t="str">
        <f>IF(D12&lt;&gt;"",就業記録表【記入例および運用方法】!$B$7,"")</f>
        <v/>
      </c>
      <c r="B12" s="128"/>
      <c r="C12" s="128"/>
      <c r="D12" s="128"/>
      <c r="E12" s="138"/>
      <c r="F12" s="128"/>
    </row>
    <row r="13" spans="1:6" ht="14" x14ac:dyDescent="0.2">
      <c r="A13" s="128" t="str">
        <f>IF(D13&lt;&gt;"",就業記録表【記入例および運用方法】!$B$7,"")</f>
        <v/>
      </c>
      <c r="B13" s="128"/>
      <c r="C13" s="128"/>
      <c r="D13" s="128"/>
      <c r="E13" s="138"/>
      <c r="F13" s="128"/>
    </row>
    <row r="14" spans="1:6" ht="14" x14ac:dyDescent="0.2">
      <c r="A14" s="128" t="str">
        <f>IF(D14&lt;&gt;"",就業記録表【記入例および運用方法】!$B$7,"")</f>
        <v/>
      </c>
      <c r="B14" s="128"/>
      <c r="C14" s="128"/>
      <c r="D14" s="128"/>
      <c r="E14" s="138"/>
      <c r="F14" s="128"/>
    </row>
    <row r="15" spans="1:6" ht="14" x14ac:dyDescent="0.2">
      <c r="A15" s="128" t="str">
        <f>IF(D15&lt;&gt;"",就業記録表【記入例および運用方法】!$B$7,"")</f>
        <v/>
      </c>
      <c r="B15" s="128"/>
      <c r="C15" s="128"/>
      <c r="D15" s="128"/>
      <c r="E15" s="138"/>
      <c r="F15" s="128"/>
    </row>
    <row r="16" spans="1:6" ht="14" x14ac:dyDescent="0.2">
      <c r="A16" s="128" t="str">
        <f>IF(D16&lt;&gt;"",就業記録表【記入例および運用方法】!$B$7,"")</f>
        <v/>
      </c>
      <c r="B16" s="128"/>
      <c r="C16" s="128"/>
      <c r="D16" s="128"/>
      <c r="E16" s="138"/>
      <c r="F16" s="128"/>
    </row>
    <row r="17" spans="1:6" ht="14" x14ac:dyDescent="0.2">
      <c r="A17" s="128" t="str">
        <f>IF(D17&lt;&gt;"",就業記録表【記入例および運用方法】!$B$7,"")</f>
        <v/>
      </c>
      <c r="B17" s="128"/>
      <c r="C17" s="128"/>
      <c r="D17" s="128"/>
      <c r="E17" s="138"/>
      <c r="F17" s="128"/>
    </row>
    <row r="18" spans="1:6" ht="14" x14ac:dyDescent="0.2">
      <c r="A18" s="128" t="str">
        <f>IF(D18&lt;&gt;"",就業記録表【記入例および運用方法】!$B$7,"")</f>
        <v/>
      </c>
      <c r="B18" s="128"/>
      <c r="C18" s="128"/>
      <c r="D18" s="128"/>
      <c r="E18" s="138"/>
      <c r="F18" s="128"/>
    </row>
    <row r="19" spans="1:6" ht="14" x14ac:dyDescent="0.2">
      <c r="A19" s="128" t="str">
        <f>IF(D19&lt;&gt;"",就業記録表【記入例および運用方法】!$B$7,"")</f>
        <v/>
      </c>
      <c r="B19" s="128"/>
      <c r="C19" s="128"/>
      <c r="D19" s="128"/>
      <c r="E19" s="138"/>
      <c r="F19" s="128"/>
    </row>
    <row r="20" spans="1:6" ht="14" x14ac:dyDescent="0.2">
      <c r="A20" s="128" t="str">
        <f>IF(D20&lt;&gt;"",就業記録表【記入例および運用方法】!$B$7,"")</f>
        <v/>
      </c>
      <c r="B20" s="128"/>
      <c r="C20" s="128"/>
      <c r="D20" s="128"/>
      <c r="E20" s="138"/>
      <c r="F20" s="128"/>
    </row>
    <row r="21" spans="1:6" ht="14" x14ac:dyDescent="0.2">
      <c r="A21" s="128" t="str">
        <f>IF(D21&lt;&gt;"",就業記録表【記入例および運用方法】!$B$7,"")</f>
        <v/>
      </c>
      <c r="B21" s="128"/>
      <c r="C21" s="128"/>
      <c r="D21" s="128"/>
      <c r="E21" s="138"/>
      <c r="F21" s="128"/>
    </row>
    <row r="22" spans="1:6" ht="14" x14ac:dyDescent="0.2">
      <c r="A22" s="128" t="str">
        <f>IF(D22&lt;&gt;"",就業記録表【記入例および運用方法】!$B$7,"")</f>
        <v/>
      </c>
      <c r="B22" s="128"/>
      <c r="C22" s="128"/>
      <c r="D22" s="128"/>
      <c r="E22" s="138"/>
      <c r="F22" s="128"/>
    </row>
    <row r="23" spans="1:6" ht="14" x14ac:dyDescent="0.2">
      <c r="A23" s="128" t="str">
        <f>IF(D23&lt;&gt;"",就業記録表【記入例および運用方法】!$B$7,"")</f>
        <v/>
      </c>
      <c r="B23" s="128"/>
      <c r="C23" s="128"/>
      <c r="D23" s="128"/>
      <c r="E23" s="138"/>
      <c r="F23" s="128"/>
    </row>
    <row r="24" spans="1:6" ht="14" x14ac:dyDescent="0.2">
      <c r="A24" s="128" t="str">
        <f>IF(D24&lt;&gt;"",就業記録表【記入例および運用方法】!$B$7,"")</f>
        <v/>
      </c>
      <c r="B24" s="128"/>
      <c r="C24" s="128"/>
      <c r="D24" s="128"/>
      <c r="E24" s="138"/>
      <c r="F24" s="128"/>
    </row>
    <row r="25" spans="1:6" ht="14" x14ac:dyDescent="0.2">
      <c r="A25" s="128" t="str">
        <f>IF(D25&lt;&gt;"",就業記録表【記入例および運用方法】!$B$7,"")</f>
        <v/>
      </c>
      <c r="B25" s="128"/>
      <c r="C25" s="128"/>
      <c r="D25" s="128"/>
      <c r="E25" s="138"/>
      <c r="F25" s="128"/>
    </row>
    <row r="26" spans="1:6" ht="14" x14ac:dyDescent="0.2">
      <c r="A26" s="128" t="str">
        <f>IF(D26&lt;&gt;"",就業記録表【記入例および運用方法】!$B$7,"")</f>
        <v/>
      </c>
      <c r="B26" s="128"/>
      <c r="C26" s="128"/>
      <c r="D26" s="128"/>
      <c r="E26" s="138"/>
      <c r="F26" s="128"/>
    </row>
    <row r="27" spans="1:6" ht="14" x14ac:dyDescent="0.2">
      <c r="A27" s="128" t="str">
        <f>IF(D27&lt;&gt;"",就業記録表【記入例および運用方法】!$B$7,"")</f>
        <v/>
      </c>
      <c r="B27" s="128"/>
      <c r="C27" s="128"/>
      <c r="D27" s="128"/>
      <c r="E27" s="138"/>
      <c r="F27" s="128"/>
    </row>
    <row r="28" spans="1:6" ht="14" x14ac:dyDescent="0.2">
      <c r="A28" s="128" t="str">
        <f>IF(D28&lt;&gt;"",就業記録表【記入例および運用方法】!$B$7,"")</f>
        <v/>
      </c>
      <c r="B28" s="128"/>
      <c r="C28" s="128"/>
      <c r="D28" s="128"/>
      <c r="E28" s="138"/>
      <c r="F28" s="128"/>
    </row>
    <row r="29" spans="1:6" ht="14" x14ac:dyDescent="0.2">
      <c r="A29" s="128" t="str">
        <f>IF(D29&lt;&gt;"",就業記録表【記入例および運用方法】!$B$7,"")</f>
        <v/>
      </c>
      <c r="B29" s="128"/>
      <c r="C29" s="128"/>
      <c r="D29" s="128"/>
      <c r="E29" s="138"/>
      <c r="F29" s="128"/>
    </row>
    <row r="30" spans="1:6" ht="14" x14ac:dyDescent="0.2">
      <c r="A30" s="128" t="str">
        <f>IF(D30&lt;&gt;"",就業記録表【記入例および運用方法】!$B$7,"")</f>
        <v/>
      </c>
      <c r="B30" s="128"/>
      <c r="C30" s="128"/>
      <c r="D30" s="128"/>
      <c r="E30" s="138"/>
      <c r="F30" s="128"/>
    </row>
    <row r="31" spans="1:6" ht="14" x14ac:dyDescent="0.2">
      <c r="A31" s="128" t="str">
        <f>IF(D31&lt;&gt;"",就業記録表【記入例および運用方法】!$B$7,"")</f>
        <v/>
      </c>
      <c r="B31" s="128"/>
      <c r="C31" s="128"/>
      <c r="D31" s="128"/>
      <c r="E31" s="138"/>
      <c r="F31" s="128"/>
    </row>
    <row r="32" spans="1:6" ht="14" x14ac:dyDescent="0.2">
      <c r="A32" s="128" t="str">
        <f>IF(D32&lt;&gt;"",就業記録表【記入例および運用方法】!$B$7,"")</f>
        <v/>
      </c>
      <c r="B32" s="128"/>
      <c r="C32" s="128"/>
      <c r="D32" s="128"/>
      <c r="E32" s="138"/>
      <c r="F32" s="128"/>
    </row>
    <row r="33" spans="1:6" ht="14" x14ac:dyDescent="0.2">
      <c r="A33" s="128" t="str">
        <f>IF(D33&lt;&gt;"",就業記録表【記入例および運用方法】!$B$7,"")</f>
        <v/>
      </c>
      <c r="B33" s="128"/>
      <c r="C33" s="128"/>
      <c r="D33" s="128"/>
      <c r="E33" s="138"/>
      <c r="F33" s="128"/>
    </row>
    <row r="34" spans="1:6" ht="14" x14ac:dyDescent="0.2">
      <c r="A34" s="128" t="str">
        <f>IF(D34&lt;&gt;"",就業記録表【記入例および運用方法】!$B$7,"")</f>
        <v/>
      </c>
      <c r="B34" s="128"/>
      <c r="C34" s="128"/>
      <c r="D34" s="128"/>
      <c r="E34" s="138"/>
      <c r="F34" s="128"/>
    </row>
    <row r="35" spans="1:6" ht="14" x14ac:dyDescent="0.2">
      <c r="A35" s="128" t="str">
        <f>IF(D35&lt;&gt;"",就業記録表【記入例および運用方法】!$B$7,"")</f>
        <v/>
      </c>
      <c r="B35" s="128"/>
      <c r="C35" s="128"/>
      <c r="D35" s="128"/>
      <c r="E35" s="138"/>
      <c r="F35" s="128"/>
    </row>
    <row r="36" spans="1:6" ht="14" x14ac:dyDescent="0.2">
      <c r="A36" s="128" t="str">
        <f>IF(D36&lt;&gt;"",就業記録表【記入例および運用方法】!$B$7,"")</f>
        <v/>
      </c>
      <c r="B36" s="128"/>
      <c r="C36" s="128"/>
      <c r="D36" s="128"/>
      <c r="E36" s="138"/>
      <c r="F36" s="128"/>
    </row>
    <row r="37" spans="1:6" ht="14" x14ac:dyDescent="0.2">
      <c r="A37" s="128" t="str">
        <f>IF(D37&lt;&gt;"",就業記録表【記入例および運用方法】!$B$7,"")</f>
        <v/>
      </c>
      <c r="B37" s="128"/>
      <c r="C37" s="128"/>
      <c r="D37" s="128"/>
      <c r="E37" s="138"/>
      <c r="F37" s="128"/>
    </row>
    <row r="38" spans="1:6" ht="14" x14ac:dyDescent="0.2">
      <c r="A38" s="128" t="str">
        <f>IF(D38&lt;&gt;"",就業記録表【記入例および運用方法】!$B$7,"")</f>
        <v/>
      </c>
      <c r="B38" s="128"/>
      <c r="C38" s="128"/>
      <c r="D38" s="128"/>
      <c r="E38" s="138"/>
      <c r="F38" s="128"/>
    </row>
    <row r="39" spans="1:6" ht="14" x14ac:dyDescent="0.2">
      <c r="A39" s="128" t="str">
        <f>IF(D39&lt;&gt;"",就業記録表【記入例および運用方法】!$B$7,"")</f>
        <v/>
      </c>
      <c r="B39" s="128"/>
      <c r="C39" s="128"/>
      <c r="D39" s="128"/>
      <c r="E39" s="138"/>
      <c r="F39" s="128"/>
    </row>
    <row r="40" spans="1:6" ht="14" x14ac:dyDescent="0.2">
      <c r="A40" s="128" t="str">
        <f>IF(D40&lt;&gt;"",就業記録表【記入例および運用方法】!$B$7,"")</f>
        <v/>
      </c>
      <c r="B40" s="128"/>
      <c r="C40" s="128"/>
      <c r="D40" s="128"/>
      <c r="E40" s="138"/>
      <c r="F40" s="128"/>
    </row>
    <row r="41" spans="1:6" ht="14" x14ac:dyDescent="0.2">
      <c r="A41" s="210" t="s">
        <v>78</v>
      </c>
      <c r="B41" s="211"/>
      <c r="C41" s="212"/>
      <c r="D41" s="120">
        <f>SUMIF(E7:E40,"",D7:D40)</f>
        <v>2300</v>
      </c>
      <c r="E41" s="128"/>
      <c r="F41" s="128"/>
    </row>
    <row r="42" spans="1:6" ht="14" x14ac:dyDescent="0.2">
      <c r="A42" s="210" t="s">
        <v>79</v>
      </c>
      <c r="B42" s="211"/>
      <c r="C42" s="212"/>
      <c r="D42" s="120">
        <f>SUMIF(E7:E40,"〇",D7:D40)</f>
        <v>34000</v>
      </c>
      <c r="E42" s="128"/>
      <c r="F42" s="128"/>
    </row>
    <row r="43" spans="1:6" ht="14" x14ac:dyDescent="0.2">
      <c r="A43" s="210" t="s">
        <v>80</v>
      </c>
      <c r="B43" s="211"/>
      <c r="C43" s="212"/>
      <c r="D43" s="120">
        <f>SUM(D7:D40)</f>
        <v>36300</v>
      </c>
      <c r="E43" s="128"/>
      <c r="F43" s="128"/>
    </row>
  </sheetData>
  <mergeCells count="5">
    <mergeCell ref="A2:F2"/>
    <mergeCell ref="D4:F4"/>
    <mergeCell ref="A41:C41"/>
    <mergeCell ref="A42:C42"/>
    <mergeCell ref="A43:C43"/>
  </mergeCells>
  <phoneticPr fontId="2"/>
  <conditionalFormatting sqref="B7:E7 B8:D10 E8:E40">
    <cfRule type="expression" dxfId="2" priority="3">
      <formula>$L$44="派遣元会社で旅費立替金分を立替金として処理する"</formula>
    </cfRule>
  </conditionalFormatting>
  <conditionalFormatting sqref="D41:D43">
    <cfRule type="expression" dxfId="1" priority="2">
      <formula>$L$44="派遣元会社で旅費立替金分を立替金として処理する"</formula>
    </cfRule>
  </conditionalFormatting>
  <conditionalFormatting sqref="F7:F43">
    <cfRule type="expression" dxfId="0" priority="1">
      <formula>E7="〇"</formula>
    </cfRule>
  </conditionalFormatting>
  <dataValidations count="2">
    <dataValidation type="list" allowBlank="1" showInputMessage="1" showErrorMessage="1" sqref="E7:E40" xr:uid="{33996F71-7FA7-41BE-8520-37B21E97EACC}">
      <formula1>"〇"</formula1>
    </dataValidation>
    <dataValidation type="list" allowBlank="1" showInputMessage="1" showErrorMessage="1" sqref="F7:F40" xr:uid="{29BAA1A6-197A-4CE7-9A0C-945E230E69D0}">
      <formula1>"3万円未満の公共交通費（鉄道）,3万円未満の公共交通費（バス）,3万円未満の公共交通費（船舶）"</formula1>
    </dataValidation>
  </dataValidations>
  <pageMargins left="0.7" right="0.7" top="0.75" bottom="0.75" header="0.3" footer="0.3"/>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2C11A83A492934D80C28193CC16C3E6" ma:contentTypeVersion="11" ma:contentTypeDescription="新しいドキュメントを作成します。" ma:contentTypeScope="" ma:versionID="bd5cd23f440f1ebc91c0d64ad5919055">
  <xsd:schema xmlns:xsd="http://www.w3.org/2001/XMLSchema" xmlns:xs="http://www.w3.org/2001/XMLSchema" xmlns:p="http://schemas.microsoft.com/office/2006/metadata/properties" xmlns:ns1="1ea217fe-0beb-417c-bf86-f10ecac808d2" xmlns:ns3="a17b90c9-b737-4d9a-87f4-91becaa9bbd1" targetNamespace="http://schemas.microsoft.com/office/2006/metadata/properties" ma:root="true" ma:fieldsID="8459483bbfbc465d58ed2d7f16cea062" ns1:_="" ns3:_="">
    <xsd:import namespace="1ea217fe-0beb-417c-bf86-f10ecac808d2"/>
    <xsd:import namespace="a17b90c9-b737-4d9a-87f4-91becaa9bbd1"/>
    <xsd:element name="properties">
      <xsd:complexType>
        <xsd:sequence>
          <xsd:element name="documentManagement">
            <xsd:complexType>
              <xsd:all>
                <xsd:element ref="ns1:_x69d8__x5f0f__x756a__x53f7_"/>
                <xsd:element ref="ns1:_x69d8__x5f0f__x30fb__x96db__x578b__x533a__x5206_"/>
                <xsd:element ref="ns1:_x8aac__x660e_" minOccurs="0"/>
                <xsd:element ref="ns1:_x63d0__x51fa_"/>
                <xsd:element ref="ns1:_x4f7f__x7528__x3059__x308b__x5de5__x7a0b_" minOccurs="0"/>
                <xsd:element ref="ns1:_x5de5__x7a0b_ID" minOccurs="0"/>
                <xsd:element ref="ns3:_x69d8__x5f0f__x30d0__x30fc__x30b8__x30e7__x30f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217fe-0beb-417c-bf86-f10ecac808d2" elementFormDefault="qualified">
    <xsd:import namespace="http://schemas.microsoft.com/office/2006/documentManagement/types"/>
    <xsd:import namespace="http://schemas.microsoft.com/office/infopath/2007/PartnerControls"/>
    <xsd:element name="_x69d8__x5f0f__x756a__x53f7_" ma:index="0" ma:displayName="様式番号" ma:internalName="_x69d8__x5f0f__x756a__x53f7_">
      <xsd:simpleType>
        <xsd:restriction base="dms:Text">
          <xsd:maxLength value="20"/>
        </xsd:restriction>
      </xsd:simpleType>
    </xsd:element>
    <xsd:element name="_x69d8__x5f0f__x30fb__x96db__x578b__x533a__x5206_" ma:index="1" ma:displayName="様式・雛型区分" ma:default="様式" ma:format="Dropdown" ma:internalName="_x69d8__x5f0f__x30fb__x96db__x578b__x533a__x5206_">
      <xsd:simpleType>
        <xsd:restriction base="dms:Choice">
          <xsd:enumeration value="様式"/>
          <xsd:enumeration value="契約書雛型"/>
        </xsd:restriction>
      </xsd:simpleType>
    </xsd:element>
    <xsd:element name="_x8aac__x660e_" ma:index="4" nillable="true" ma:displayName="説明" ma:internalName="_x8aac__x660e_">
      <xsd:simpleType>
        <xsd:restriction base="dms:Note">
          <xsd:maxLength value="255"/>
        </xsd:restriction>
      </xsd:simpleType>
    </xsd:element>
    <xsd:element name="_x63d0__x51fa_" ma:index="5" ma:displayName="提出" ma:description="◎： 必須　　　○：必要　　　－：不要" ma:format="RadioButtons" ma:internalName="_x63d0__x51fa_">
      <xsd:simpleType>
        <xsd:restriction base="dms:Choice">
          <xsd:enumeration value="◎"/>
          <xsd:enumeration value="○"/>
          <xsd:enumeration value="－"/>
        </xsd:restriction>
      </xsd:simpleType>
    </xsd:element>
    <xsd:element name="_x4f7f__x7528__x3059__x308b__x5de5__x7a0b_" ma:index="6" nillable="true" ma:displayName="工程" ma:internalName="_x4f7f__x7528__x3059__x308b__x5de5__x7a0b_">
      <xsd:simpleType>
        <xsd:restriction base="dms:Note"/>
      </xsd:simpleType>
    </xsd:element>
    <xsd:element name="_x5de5__x7a0b_ID" ma:index="7" nillable="true" ma:displayName="工程ID" ma:description="システムが使用するフィールドです。&#10;手で変更しないでください。" ma:internalName="_x5de5__x7a0b_ID">
      <xsd:complexType>
        <xsd:complexContent>
          <xsd:extension base="dms:MultiChoice">
            <xsd:sequence>
              <xsd:element name="Value" maxOccurs="unbounded" minOccurs="0" nillable="true">
                <xsd:simpleType>
                  <xsd:restriction base="dms:Choice">
                    <xsd:enumeration value="00"/>
                    <xsd:enumeration value="01"/>
                    <xsd:enumeration value="02"/>
                    <xsd:enumeration value="03"/>
                    <xsd:enumeration value="04"/>
                    <xsd:enumeration value="05"/>
                    <xsd:enumeration value="06"/>
                    <xsd:enumeration value="07"/>
                    <xsd:enumeration value="08"/>
                    <xsd:enumeration value="09"/>
                    <xsd:enumeration value="0a"/>
                    <xsd:enumeration value="0u"/>
                    <xsd:enumeration value="0v"/>
                    <xsd:enumeration value="0b"/>
                    <xsd:enumeration value="0c"/>
                    <xsd:enumeration value="0d"/>
                    <xsd:enumeration value="0e"/>
                    <xsd:enumeration value="0f"/>
                    <xsd:enumeration value="0g"/>
                    <xsd:enumeration value="0h"/>
                    <xsd:enumeration value="0i"/>
                    <xsd:enumeration value="0j"/>
                    <xsd:enumeration value="0k"/>
                    <xsd:enumeration value="0l"/>
                    <xsd:enumeration value="0m"/>
                    <xsd:enumeration value="0n"/>
                    <xsd:enumeration value="0o"/>
                    <xsd:enumeration value="0p"/>
                    <xsd:enumeration value="0q"/>
                    <xsd:enumeration value="0r"/>
                    <xsd:enumeration value="0s"/>
                    <xsd:enumeration value="0t"/>
                    <xsd:enumeration value="0w"/>
                    <xsd:enumeration value="10"/>
                    <xsd:enumeration value="11"/>
                    <xsd:enumeration value="12"/>
                    <xsd:enumeration value="13"/>
                    <xsd:enumeration value="14"/>
                    <xsd:enumeration value="15"/>
                    <xsd:enumeration value="16"/>
                    <xsd:enumeration value="17"/>
                    <xsd:enumeration value="18"/>
                    <xsd:enumeration value="19"/>
                    <xsd:enumeration value="1a"/>
                    <xsd:enumeration value="1u"/>
                    <xsd:enumeration value="1v"/>
                    <xsd:enumeration value="1b"/>
                    <xsd:enumeration value="1c"/>
                    <xsd:enumeration value="1d"/>
                    <xsd:enumeration value="1e"/>
                    <xsd:enumeration value="1f"/>
                    <xsd:enumeration value="1g"/>
                    <xsd:enumeration value="1h"/>
                    <xsd:enumeration value="1i"/>
                    <xsd:enumeration value="1j"/>
                    <xsd:enumeration value="1k"/>
                    <xsd:enumeration value="1l"/>
                    <xsd:enumeration value="1m"/>
                    <xsd:enumeration value="1n"/>
                    <xsd:enumeration value="1o"/>
                    <xsd:enumeration value="1p"/>
                    <xsd:enumeration value="1q"/>
                    <xsd:enumeration value="1r"/>
                    <xsd:enumeration value="1s"/>
                    <xsd:enumeration value="1t"/>
                    <xsd:enumeration value="1w"/>
                    <xsd:enumeration value="20"/>
                    <xsd:enumeration value="21"/>
                    <xsd:enumeration value="22"/>
                    <xsd:enumeration value="23"/>
                    <xsd:enumeration value="24"/>
                    <xsd:enumeration value="25"/>
                    <xsd:enumeration value="26"/>
                    <xsd:enumeration value="27"/>
                    <xsd:enumeration value="28"/>
                    <xsd:enumeration value="29"/>
                    <xsd:enumeration value="2a"/>
                    <xsd:enumeration value="2u"/>
                    <xsd:enumeration value="2v"/>
                    <xsd:enumeration value="2b"/>
                    <xsd:enumeration value="2c"/>
                    <xsd:enumeration value="2d"/>
                    <xsd:enumeration value="2e"/>
                    <xsd:enumeration value="2f"/>
                    <xsd:enumeration value="2g"/>
                    <xsd:enumeration value="2h"/>
                    <xsd:enumeration value="2i"/>
                    <xsd:enumeration value="2j"/>
                    <xsd:enumeration value="2k"/>
                    <xsd:enumeration value="2l"/>
                    <xsd:enumeration value="2m"/>
                    <xsd:enumeration value="2n"/>
                    <xsd:enumeration value="2o"/>
                    <xsd:enumeration value="2p"/>
                    <xsd:enumeration value="2q"/>
                    <xsd:enumeration value="2r"/>
                    <xsd:enumeration value="2s"/>
                    <xsd:enumeration value="2t"/>
                    <xsd:enumeration value="2w"/>
                    <xsd:enumeration value="30"/>
                    <xsd:enumeration value="31"/>
                    <xsd:enumeration value="32"/>
                    <xsd:enumeration value="33"/>
                    <xsd:enumeration value="34"/>
                    <xsd:enumeration value="35"/>
                    <xsd:enumeration value="36"/>
                    <xsd:enumeration value="37"/>
                    <xsd:enumeration value="38"/>
                    <xsd:enumeration value="39"/>
                    <xsd:enumeration value="3a"/>
                    <xsd:enumeration value="3u"/>
                    <xsd:enumeration value="3v"/>
                    <xsd:enumeration value="3b"/>
                    <xsd:enumeration value="3c"/>
                    <xsd:enumeration value="3d"/>
                    <xsd:enumeration value="3e"/>
                    <xsd:enumeration value="3f"/>
                    <xsd:enumeration value="3g"/>
                    <xsd:enumeration value="3h"/>
                    <xsd:enumeration value="3i"/>
                    <xsd:enumeration value="3j"/>
                    <xsd:enumeration value="3k"/>
                    <xsd:enumeration value="3l"/>
                    <xsd:enumeration value="3m"/>
                    <xsd:enumeration value="3n"/>
                    <xsd:enumeration value="3o"/>
                    <xsd:enumeration value="3p"/>
                    <xsd:enumeration value="3q"/>
                    <xsd:enumeration value="3r"/>
                    <xsd:enumeration value="3s"/>
                    <xsd:enumeration value="3t"/>
                    <xsd:enumeration value="3w"/>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7b90c9-b737-4d9a-87f4-91becaa9bbd1" elementFormDefault="qualified">
    <xsd:import namespace="http://schemas.microsoft.com/office/2006/documentManagement/types"/>
    <xsd:import namespace="http://schemas.microsoft.com/office/infopath/2007/PartnerControls"/>
    <xsd:element name="_x69d8__x5f0f__x30d0__x30fc__x30b8__x30e7__x30f3_" ma:index="14" nillable="true" ma:displayName="様式バージョン" ma:internalName="_x69d8__x5f0f__x30d0__x30fc__x30b8__x30e7__x30f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8aac__x660e_ xmlns="1ea217fe-0beb-417c-bf86-f10ecac808d2">-以前のバージョン履歴-
2014/04/14：【Ver.3.01】税額の計算式を5%から8%に変更しました。 2013/05/20：【Ver.3.00】グループ間取引及びシステム刷新に伴い、様式の変更を行いました。
2012/10/01：【Ver.2.00】政令26業務の体系変更に伴い、新号数を入力できるようにいたしました。
2012/03/01：【Ver.1.00】様式に不具合があったため、再アップロードを行いました。様式の内容および運用に変更はございません。
</_x8aac__x660e_>
    <_x5de5__x7a0b_ID xmlns="1ea217fe-0beb-417c-bf86-f10ecac808d2">
      <Value>0q</Value>
      <Value>0r</Value>
      <Value>1q</Value>
      <Value>1r</Value>
      <Value>2q</Value>
      <Value>2r</Value>
      <Value>3q</Value>
      <Value>3r</Value>
    </_x5de5__x7a0b_ID>
    <_x69d8__x5f0f__x30d0__x30fc__x30b8__x30e7__x30f3_ xmlns="a17b90c9-b737-4d9a-87f4-91becaa9bbd1">3.04</_x69d8__x5f0f__x30d0__x30fc__x30b8__x30e7__x30f3_>
    <_x69d8__x5f0f__x30fb__x96db__x578b__x533a__x5206_ xmlns="1ea217fe-0beb-417c-bf86-f10ecac808d2">様式</_x69d8__x5f0f__x30fb__x96db__x578b__x533a__x5206_>
    <_x63d0__x51fa_ xmlns="1ea217fe-0beb-417c-bf86-f10ecac808d2">◎</_x63d0__x51fa_>
    <_x4f7f__x7528__x3059__x308b__x5de5__x7a0b_ xmlns="1ea217fe-0beb-417c-bf86-f10ecac808d2">要求前(見積取得)(人材派遣-人材派遣)
要求前(見積取得)(人材派遣-人材派遣(SE))
新規要求(人材派遣-人材派遣)
新規要求(人材派遣-人材派遣(SE))
変更要求(人材派遣-人材派遣)
変更要求(人材派遣-人材派遣(SE))
検収(人材派遣-人材派遣)
検収(人材派遣-人材派遣(SE))</_x4f7f__x7528__x3059__x308b__x5de5__x7a0b_>
    <_x69d8__x5f0f__x756a__x53f7_ xmlns="1ea217fe-0beb-417c-bf86-f10ecac808d2">購様046共</_x69d8__x5f0f__x756a__x53f7_>
  </documentManagement>
</p:properties>
</file>

<file path=customXml/itemProps1.xml><?xml version="1.0" encoding="utf-8"?>
<ds:datastoreItem xmlns:ds="http://schemas.openxmlformats.org/officeDocument/2006/customXml" ds:itemID="{AA38903E-91DA-4677-A110-109D03680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217fe-0beb-417c-bf86-f10ecac808d2"/>
    <ds:schemaRef ds:uri="a17b90c9-b737-4d9a-87f4-91becaa9b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747F7-E536-49C4-B0D7-1970028B7C4D}">
  <ds:schemaRefs>
    <ds:schemaRef ds:uri="http://schemas.microsoft.com/sharepoint/v3/contenttype/forms"/>
  </ds:schemaRefs>
</ds:datastoreItem>
</file>

<file path=customXml/itemProps3.xml><?xml version="1.0" encoding="utf-8"?>
<ds:datastoreItem xmlns:ds="http://schemas.openxmlformats.org/officeDocument/2006/customXml" ds:itemID="{39DF57EA-DA7F-442E-BB06-4EED27C8CD2B}">
  <ds:schemaRefs>
    <ds:schemaRef ds:uri="http://schemas.microsoft.com/office/2006/metadata/properties"/>
    <ds:schemaRef ds:uri="1ea217fe-0beb-417c-bf86-f10ecac808d2"/>
    <ds:schemaRef ds:uri="a17b90c9-b737-4d9a-87f4-91becaa9bbd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就業記録表</vt:lpstr>
      <vt:lpstr>立替金管理簿</vt:lpstr>
      <vt:lpstr>就業記録表【記入例および運用方法】</vt:lpstr>
      <vt:lpstr>立替金管理簿 (記入例)</vt:lpstr>
      <vt:lpstr>就業記録表!Print_Area</vt:lpstr>
      <vt:lpstr>就業記録表【記入例および運用方法】!Print_Area</vt:lpstr>
      <vt:lpstr>立替金管理簿!Print_Area</vt:lpstr>
      <vt:lpstr>'立替金管理簿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2023-09-21T06:20:42Z</cp:lastPrinted>
  <dcterms:created xsi:type="dcterms:W3CDTF">2006-09-13T07:11:53Z</dcterms:created>
  <dcterms:modified xsi:type="dcterms:W3CDTF">2023-09-21T10:50:28Z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様式バージョン">
    <vt:lpwstr>1.00</vt:lpwstr>
  </property>
  <property fmtid="{D5CDD505-2E9C-101B-9397-08002B2CF9AE}" pid="3" name="Order">
    <vt:lpwstr>70300.0000000000</vt:lpwstr>
  </property>
  <property fmtid="{D5CDD505-2E9C-101B-9397-08002B2CF9AE}" pid="4" name="様式番号">
    <vt:lpwstr>購様046共</vt:lpwstr>
  </property>
  <property fmtid="{D5CDD505-2E9C-101B-9397-08002B2CF9AE}" pid="5" name="様式・雛型区分">
    <vt:lpwstr>様式</vt:lpwstr>
  </property>
  <property fmtid="{D5CDD505-2E9C-101B-9397-08002B2CF9AE}" pid="6" name="提出">
    <vt:lpwstr>◎</vt:lpwstr>
  </property>
  <property fmtid="{D5CDD505-2E9C-101B-9397-08002B2CF9AE}" pid="7" name="説明">
    <vt:lpwstr/>
  </property>
  <property fmtid="{D5CDD505-2E9C-101B-9397-08002B2CF9AE}" pid="8" name="工程ID">
    <vt:lpwstr>;#0q;#0r;#1q;#1r;#2q;#2r;#3q;#3r;#</vt:lpwstr>
  </property>
  <property fmtid="{D5CDD505-2E9C-101B-9397-08002B2CF9AE}" pid="9" name="使用する工程">
    <vt:lpwstr>要求前(人材派遣-人材派遣)_x000d_
要求前(人材派遣-人材派遣(SE))_x000d_
新規要求～注文(人材派遣-人材派遣)_x000d_
新規要求～注文(人材派遣-人材派遣(SE))_x000d_
注文後(人材派遣-人材派遣)_x000d_
注文後(人材派遣-人材派遣(SE))_x000d_
検収(人材派遣-人材派遣)_x000d_
検収(人材派遣-人材派遣(SE))</vt:lpwstr>
  </property>
  <property fmtid="{D5CDD505-2E9C-101B-9397-08002B2CF9AE}" pid="10" name="ContentType">
    <vt:lpwstr>ドキュメント</vt:lpwstr>
  </property>
  <property fmtid="{D5CDD505-2E9C-101B-9397-08002B2CF9AE}" pid="11" name="display_urn:schemas-microsoft-com:office:office#Editor">
    <vt:lpwstr>&lt;userinfo kind="3" uid="4599991@nttd-ms" odom="nttd-ms" ou="購買事業部" ogcd="300" /&gt;</vt:lpwstr>
  </property>
  <property fmtid="{D5CDD505-2E9C-101B-9397-08002B2CF9AE}" pid="12" name="xd_Signature">
    <vt:lpwstr/>
  </property>
  <property fmtid="{D5CDD505-2E9C-101B-9397-08002B2CF9AE}" pid="13" name="TemplateUrl">
    <vt:lpwstr/>
  </property>
  <property fmtid="{D5CDD505-2E9C-101B-9397-08002B2CF9AE}" pid="14" name="xd_ProgID">
    <vt:lpwstr/>
  </property>
  <property fmtid="{D5CDD505-2E9C-101B-9397-08002B2CF9AE}" pid="15" name="display_urn:schemas-microsoft-com:office:office#Author">
    <vt:lpwstr>&lt;userinfo kind="4" uid="w200462@nttdata" odom="nttdata" ou="購買部　企画担当" ogcd="7200" /&gt;</vt:lpwstr>
  </property>
  <property fmtid="{D5CDD505-2E9C-101B-9397-08002B2CF9AE}" pid="16" name="ContentTypeId">
    <vt:lpwstr>0x01010032C11A83A492934D80C28193CC16C3E6</vt:lpwstr>
  </property>
</Properties>
</file>